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codeName="ThisWorkbook" defaultThemeVersion="124226"/>
  <xr:revisionPtr revIDLastSave="0" documentId="13_ncr:1_{AC45C914-F362-47AF-8868-F6306F41E209}" xr6:coauthVersionLast="47" xr6:coauthVersionMax="47" xr10:uidLastSave="{00000000-0000-0000-0000-000000000000}"/>
  <bookViews>
    <workbookView xWindow="-120" yWindow="-120" windowWidth="29040" windowHeight="15840" activeTab="8" xr2:uid="{00000000-000D-0000-FFFF-FFFF00000000}"/>
  </bookViews>
  <sheets>
    <sheet name="Aneksi nr.1" sheetId="1" r:id="rId1"/>
    <sheet name="Aneksi nr.1.1" sheetId="2" r:id="rId2"/>
    <sheet name="Aneksi nr.1.2" sheetId="3" r:id="rId3"/>
    <sheet name="Aneksi nr.2" sheetId="4" r:id="rId4"/>
    <sheet name="Aneksi nr.2.1" sheetId="5" r:id="rId5"/>
    <sheet name="Aneksi nr.3" sheetId="6" r:id="rId6"/>
    <sheet name="Aneksi nr.3.1" sheetId="7" r:id="rId7"/>
    <sheet name="Aneksi nr.3.2" sheetId="8" r:id="rId8"/>
    <sheet name="Aneksi nr.4" sheetId="9" r:id="rId9"/>
  </sheets>
  <definedNames>
    <definedName name="JR_PAGE_ANCHOR_0_1">'Aneksi nr.1'!$A$1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5" i="6" l="1"/>
  <c r="P15" i="6"/>
  <c r="J21" i="9" l="1"/>
  <c r="K21" i="9"/>
  <c r="J19" i="9"/>
  <c r="K19" i="9"/>
  <c r="N62" i="8" l="1"/>
  <c r="N63" i="8" s="1"/>
  <c r="N87" i="8"/>
  <c r="M87" i="8"/>
  <c r="K87" i="8"/>
  <c r="N83" i="8"/>
  <c r="M83" i="8"/>
  <c r="L83" i="8"/>
  <c r="K83" i="8"/>
  <c r="N79" i="8"/>
  <c r="M79" i="8"/>
  <c r="L79" i="8"/>
  <c r="K79" i="8"/>
  <c r="M75" i="8"/>
  <c r="L75" i="8"/>
  <c r="K75" i="8"/>
  <c r="M71" i="8"/>
  <c r="L71" i="8"/>
  <c r="K71" i="8"/>
  <c r="M67" i="8"/>
  <c r="L67" i="8"/>
  <c r="K67" i="8"/>
  <c r="M63" i="8"/>
  <c r="L63" i="8"/>
  <c r="K63" i="8"/>
  <c r="N59" i="8"/>
  <c r="M59" i="8"/>
  <c r="L59" i="8"/>
  <c r="K59" i="8"/>
  <c r="N55" i="8"/>
  <c r="M55" i="8"/>
  <c r="L55" i="8"/>
  <c r="K55" i="8"/>
  <c r="M51" i="8"/>
  <c r="L51" i="8"/>
  <c r="K51" i="8"/>
  <c r="N47" i="8"/>
  <c r="M47" i="8"/>
  <c r="L47" i="8"/>
  <c r="K47" i="8"/>
  <c r="M43" i="8"/>
  <c r="L43" i="8"/>
  <c r="K43" i="8"/>
  <c r="M39" i="8"/>
  <c r="L39" i="8"/>
  <c r="K39" i="8"/>
  <c r="M35" i="8"/>
  <c r="L35" i="8"/>
  <c r="K35" i="8"/>
  <c r="M31" i="8"/>
  <c r="L31" i="8"/>
  <c r="K31" i="8"/>
  <c r="N27" i="8"/>
  <c r="M27" i="8"/>
  <c r="L27" i="8"/>
  <c r="K27" i="8"/>
  <c r="N23" i="8"/>
  <c r="M23" i="8"/>
  <c r="L23" i="8"/>
  <c r="K23" i="8"/>
  <c r="N19" i="8"/>
  <c r="M19" i="8"/>
  <c r="L19" i="8"/>
  <c r="K19" i="8"/>
  <c r="M15" i="8"/>
  <c r="L15" i="8"/>
  <c r="K15" i="8"/>
  <c r="M11" i="8"/>
  <c r="L11" i="8"/>
  <c r="K11" i="8"/>
  <c r="N24" i="7" l="1"/>
  <c r="O24" i="7"/>
  <c r="P24" i="7"/>
  <c r="Q24" i="7"/>
  <c r="R24" i="7"/>
  <c r="S24" i="7"/>
  <c r="T24" i="7"/>
  <c r="U24" i="7"/>
  <c r="V24" i="7"/>
  <c r="M24" i="7"/>
  <c r="O23" i="7"/>
  <c r="P23" i="7"/>
  <c r="Q23" i="7"/>
  <c r="R23" i="7"/>
  <c r="S23" i="7"/>
  <c r="T23" i="7"/>
  <c r="U23" i="7"/>
  <c r="V23" i="7"/>
  <c r="O22" i="7"/>
  <c r="P22" i="7"/>
  <c r="Q22" i="7"/>
  <c r="R22" i="7"/>
  <c r="S22" i="7"/>
  <c r="T22" i="7"/>
  <c r="U22" i="7"/>
  <c r="V22" i="7"/>
  <c r="N23" i="7"/>
  <c r="N22" i="7"/>
  <c r="M23" i="7"/>
  <c r="M22" i="7"/>
  <c r="L23" i="7"/>
  <c r="L22" i="7"/>
  <c r="K24" i="7" l="1"/>
  <c r="P16" i="5"/>
  <c r="Q16" i="5"/>
  <c r="R16" i="5"/>
  <c r="S16" i="5"/>
  <c r="L15" i="5"/>
  <c r="M15" i="5"/>
  <c r="N15" i="5"/>
  <c r="O15" i="5"/>
  <c r="P15" i="5"/>
  <c r="Q15" i="5"/>
  <c r="R15" i="5"/>
  <c r="S15" i="5"/>
  <c r="K15" i="5"/>
  <c r="N14" i="5"/>
  <c r="P14" i="5"/>
  <c r="Q14" i="5"/>
  <c r="R14" i="5"/>
  <c r="S14" i="5"/>
  <c r="T14" i="5"/>
  <c r="M14" i="5"/>
  <c r="U14" i="5" s="1"/>
  <c r="F35" i="1"/>
  <c r="Q32" i="3"/>
  <c r="Q31" i="3"/>
  <c r="Q30" i="3"/>
  <c r="Q29" i="3"/>
  <c r="P32" i="3"/>
  <c r="P31" i="3"/>
  <c r="P30" i="3"/>
  <c r="P29" i="3"/>
  <c r="L31" i="3"/>
  <c r="L30" i="3"/>
  <c r="L29" i="3"/>
  <c r="K32" i="3"/>
  <c r="K31" i="3"/>
  <c r="K30" i="3"/>
  <c r="K29" i="3"/>
  <c r="J32" i="3"/>
  <c r="J31" i="3"/>
  <c r="J30" i="3"/>
  <c r="J29" i="3"/>
  <c r="I31" i="3"/>
  <c r="J9" i="3"/>
  <c r="K9" i="3"/>
  <c r="L9" i="3"/>
  <c r="M9" i="3"/>
  <c r="N9" i="3"/>
  <c r="O9" i="3"/>
  <c r="P9" i="3"/>
  <c r="Q9" i="3"/>
  <c r="I9" i="3"/>
  <c r="P10" i="2"/>
  <c r="P9" i="2"/>
  <c r="P8" i="2"/>
  <c r="O14" i="2"/>
  <c r="O13" i="2"/>
  <c r="O12" i="2"/>
  <c r="O11" i="2"/>
  <c r="N14" i="2"/>
  <c r="N13" i="2"/>
  <c r="N12" i="2"/>
  <c r="N11" i="2"/>
  <c r="K14" i="2"/>
  <c r="K13" i="2"/>
  <c r="K12" i="2"/>
  <c r="K11" i="2"/>
  <c r="J14" i="2"/>
  <c r="J13" i="2"/>
  <c r="J12" i="2"/>
  <c r="J11" i="2"/>
  <c r="I14" i="2"/>
  <c r="I13" i="2"/>
  <c r="I12" i="2"/>
  <c r="I11" i="2"/>
  <c r="I15" i="2"/>
  <c r="H14" i="2"/>
  <c r="F16" i="1"/>
  <c r="J30" i="1"/>
  <c r="J29" i="1"/>
  <c r="J31" i="1" s="1"/>
  <c r="H30" i="1"/>
  <c r="H29" i="1"/>
  <c r="H31" i="1" s="1"/>
  <c r="H27" i="1"/>
  <c r="H26" i="1"/>
  <c r="H25" i="1"/>
  <c r="H24" i="1"/>
  <c r="H23" i="1"/>
  <c r="H22" i="1"/>
  <c r="H21" i="1"/>
  <c r="H28" i="1" s="1"/>
  <c r="F36" i="1"/>
  <c r="J20" i="9"/>
  <c r="J16" i="9"/>
  <c r="J14" i="9"/>
  <c r="K15" i="2" l="1"/>
  <c r="O15" i="2"/>
  <c r="J15" i="2"/>
  <c r="N15" i="2"/>
  <c r="J35" i="1"/>
  <c r="J36" i="1" s="1"/>
  <c r="H36" i="1"/>
  <c r="H35" i="1"/>
  <c r="N14" i="8" l="1"/>
  <c r="N15" i="8" s="1"/>
  <c r="N10" i="8"/>
  <c r="N11" i="8" s="1"/>
  <c r="N6" i="8"/>
  <c r="M74" i="8" l="1"/>
  <c r="M70" i="8"/>
  <c r="M66" i="8"/>
  <c r="M58" i="8"/>
  <c r="M54" i="8"/>
  <c r="M50" i="8"/>
  <c r="M42" i="8"/>
  <c r="M38" i="8"/>
  <c r="M34" i="8"/>
  <c r="M30" i="8"/>
  <c r="M14" i="8"/>
  <c r="M10" i="8"/>
  <c r="M6" i="8"/>
  <c r="K20" i="7"/>
  <c r="K19" i="7"/>
  <c r="K9" i="7"/>
  <c r="K8" i="7"/>
  <c r="P13" i="6"/>
  <c r="Q13" i="6" s="1"/>
  <c r="O16" i="6"/>
  <c r="L16" i="6"/>
  <c r="M15" i="6"/>
  <c r="I16" i="6"/>
  <c r="J15" i="6"/>
  <c r="F16" i="6"/>
  <c r="G14" i="6"/>
  <c r="M13" i="6"/>
  <c r="J13" i="6"/>
  <c r="G12" i="6"/>
  <c r="P11" i="6"/>
  <c r="M11" i="6"/>
  <c r="J11" i="6"/>
  <c r="G11" i="6"/>
  <c r="S10" i="6"/>
  <c r="R10" i="6"/>
  <c r="Q10" i="6"/>
  <c r="M7" i="8" l="1"/>
  <c r="N7" i="8"/>
  <c r="R13" i="6"/>
  <c r="S13" i="6"/>
  <c r="R11" i="6"/>
  <c r="S12" i="6"/>
  <c r="S14" i="6"/>
  <c r="Q14" i="6"/>
  <c r="S11" i="6"/>
  <c r="R14" i="6"/>
  <c r="Q12" i="6"/>
  <c r="Q11" i="6"/>
  <c r="R12" i="6"/>
  <c r="N19" i="4" l="1"/>
  <c r="L16" i="1" l="1"/>
  <c r="L18" i="1" l="1"/>
  <c r="M17" i="1" s="1"/>
  <c r="M12" i="1"/>
  <c r="M16" i="1"/>
  <c r="J14" i="4"/>
  <c r="J16" i="4" l="1"/>
  <c r="K22" i="9" l="1"/>
  <c r="J22" i="9"/>
  <c r="K20" i="9"/>
  <c r="K14" i="9"/>
  <c r="K13" i="9"/>
  <c r="J13" i="9"/>
  <c r="K86" i="8" l="1"/>
  <c r="K82" i="8"/>
  <c r="K78" i="8"/>
  <c r="L74" i="8"/>
  <c r="K74" i="8"/>
  <c r="J74" i="8"/>
  <c r="L70" i="8"/>
  <c r="K70" i="8"/>
  <c r="J70" i="8"/>
  <c r="L66" i="8"/>
  <c r="K66" i="8"/>
  <c r="J66" i="8"/>
  <c r="L62" i="8"/>
  <c r="K62" i="8"/>
  <c r="J62" i="8"/>
  <c r="L58" i="8"/>
  <c r="K58" i="8"/>
  <c r="J58" i="8"/>
  <c r="L54" i="8"/>
  <c r="K54" i="8"/>
  <c r="K50" i="8"/>
  <c r="K46" i="8"/>
  <c r="L42" i="8"/>
  <c r="K42" i="8"/>
  <c r="J42" i="8"/>
  <c r="L38" i="8"/>
  <c r="L34" i="8"/>
  <c r="J26" i="8"/>
  <c r="J22" i="8"/>
  <c r="J18" i="8"/>
  <c r="L14" i="8"/>
  <c r="K14" i="8"/>
  <c r="J14" i="8"/>
  <c r="L10" i="8"/>
  <c r="K10" i="8"/>
  <c r="J10" i="8"/>
  <c r="L6" i="8"/>
  <c r="K6" i="8"/>
  <c r="J6" i="8"/>
  <c r="K7" i="8" l="1"/>
  <c r="L7" i="8"/>
  <c r="L24" i="7" l="1"/>
  <c r="K7" i="7"/>
  <c r="K22" i="7" l="1"/>
  <c r="K23" i="7"/>
  <c r="T13" i="5" l="1"/>
  <c r="R13" i="5"/>
  <c r="Q13" i="5"/>
  <c r="P13" i="5"/>
  <c r="O13" i="5"/>
  <c r="O16" i="5" s="1"/>
  <c r="N13" i="5"/>
  <c r="N16" i="5" s="1"/>
  <c r="M13" i="5"/>
  <c r="M16" i="5" s="1"/>
  <c r="L13" i="5"/>
  <c r="K13" i="5"/>
  <c r="T12" i="5"/>
  <c r="R12" i="5"/>
  <c r="Q12" i="5"/>
  <c r="P12" i="5"/>
  <c r="O12" i="5"/>
  <c r="N12" i="5"/>
  <c r="M12" i="5"/>
  <c r="L12" i="5"/>
  <c r="K12" i="5"/>
  <c r="T11" i="5"/>
  <c r="R11" i="5"/>
  <c r="Q11" i="5"/>
  <c r="P11" i="5"/>
  <c r="O11" i="5"/>
  <c r="N11" i="5"/>
  <c r="M11" i="5"/>
  <c r="L11" i="5"/>
  <c r="K11" i="5"/>
  <c r="U10" i="5"/>
  <c r="U9" i="5"/>
  <c r="U8" i="5"/>
  <c r="U7" i="5"/>
  <c r="T15" i="5" l="1"/>
  <c r="T16" i="5"/>
  <c r="U11" i="5"/>
  <c r="U12" i="5"/>
  <c r="L16" i="5"/>
  <c r="U13" i="5"/>
  <c r="U16" i="5" l="1"/>
  <c r="U15" i="5"/>
  <c r="M46" i="4"/>
  <c r="N44" i="4"/>
  <c r="K44" i="4"/>
  <c r="K38" i="4" s="1"/>
  <c r="J44" i="4"/>
  <c r="J38" i="4" s="1"/>
  <c r="H44" i="4"/>
  <c r="F44" i="4"/>
  <c r="F38" i="4" s="1"/>
  <c r="G41" i="4" s="1"/>
  <c r="D44" i="4"/>
  <c r="D38" i="4" s="1"/>
  <c r="M43" i="4"/>
  <c r="M42" i="4"/>
  <c r="M41" i="4"/>
  <c r="M40" i="4"/>
  <c r="M31" i="4"/>
  <c r="M30" i="4"/>
  <c r="L24" i="4"/>
  <c r="L28" i="4" s="1"/>
  <c r="K24" i="4"/>
  <c r="K28" i="4" s="1"/>
  <c r="H24" i="4"/>
  <c r="H28" i="4" s="1"/>
  <c r="F24" i="4"/>
  <c r="F28" i="4" s="1"/>
  <c r="D24" i="4"/>
  <c r="D28" i="4" s="1"/>
  <c r="N23" i="4"/>
  <c r="M23" i="4"/>
  <c r="J23" i="4"/>
  <c r="M22" i="4"/>
  <c r="J22" i="4"/>
  <c r="K21" i="4"/>
  <c r="H21" i="4"/>
  <c r="F21" i="4"/>
  <c r="D21" i="4"/>
  <c r="N20" i="4"/>
  <c r="M20" i="4"/>
  <c r="J20" i="4"/>
  <c r="M19" i="4"/>
  <c r="J19" i="4"/>
  <c r="M18" i="4"/>
  <c r="J18" i="4"/>
  <c r="M17" i="4"/>
  <c r="J17" i="4"/>
  <c r="N16" i="4"/>
  <c r="M16" i="4"/>
  <c r="N15" i="4"/>
  <c r="M15" i="4"/>
  <c r="J15" i="4"/>
  <c r="N14" i="4"/>
  <c r="M14" i="4"/>
  <c r="L15" i="4" l="1"/>
  <c r="K37" i="4"/>
  <c r="G19" i="4"/>
  <c r="F37" i="4"/>
  <c r="F35" i="4" s="1"/>
  <c r="G37" i="4" s="1"/>
  <c r="I20" i="4"/>
  <c r="H37" i="4"/>
  <c r="E17" i="4"/>
  <c r="D37" i="4"/>
  <c r="D35" i="4" s="1"/>
  <c r="E37" i="4" s="1"/>
  <c r="M24" i="4"/>
  <c r="M28" i="4" s="1"/>
  <c r="G17" i="4"/>
  <c r="G20" i="4"/>
  <c r="G15" i="4"/>
  <c r="G18" i="4"/>
  <c r="G16" i="4"/>
  <c r="G14" i="4"/>
  <c r="E42" i="4"/>
  <c r="E43" i="4"/>
  <c r="E40" i="4"/>
  <c r="E22" i="4"/>
  <c r="E23" i="4"/>
  <c r="E16" i="4"/>
  <c r="L42" i="4"/>
  <c r="L43" i="4"/>
  <c r="L40" i="4"/>
  <c r="L41" i="4"/>
  <c r="M44" i="4"/>
  <c r="M38" i="4" s="1"/>
  <c r="N24" i="4"/>
  <c r="N28" i="4" s="1"/>
  <c r="J24" i="4"/>
  <c r="J28" i="4" s="1"/>
  <c r="I23" i="4"/>
  <c r="L14" i="4"/>
  <c r="L17" i="4"/>
  <c r="L19" i="4"/>
  <c r="J21" i="4"/>
  <c r="L18" i="4"/>
  <c r="K29" i="4"/>
  <c r="K32" i="4" s="1"/>
  <c r="L20" i="4"/>
  <c r="L16" i="4"/>
  <c r="K35" i="4"/>
  <c r="K49" i="4" s="1"/>
  <c r="M21" i="4"/>
  <c r="M29" i="4" s="1"/>
  <c r="M32" i="4" s="1"/>
  <c r="I16" i="4"/>
  <c r="I19" i="4"/>
  <c r="I15" i="4"/>
  <c r="H29" i="4"/>
  <c r="I17" i="4"/>
  <c r="I14" i="4"/>
  <c r="I18" i="4"/>
  <c r="F29" i="4"/>
  <c r="G43" i="4"/>
  <c r="E14" i="4"/>
  <c r="N21" i="4"/>
  <c r="G23" i="4"/>
  <c r="H38" i="4"/>
  <c r="G40" i="4"/>
  <c r="F49" i="4"/>
  <c r="E20" i="4"/>
  <c r="G22" i="4"/>
  <c r="G42" i="4"/>
  <c r="E19" i="4"/>
  <c r="E18" i="4"/>
  <c r="I22" i="4"/>
  <c r="I24" i="4" s="1"/>
  <c r="I28" i="4" s="1"/>
  <c r="D29" i="4"/>
  <c r="E29" i="4" s="1"/>
  <c r="E41" i="4"/>
  <c r="E15" i="4"/>
  <c r="M37" i="4" l="1"/>
  <c r="M35" i="4" s="1"/>
  <c r="G44" i="4"/>
  <c r="E21" i="4"/>
  <c r="H35" i="4"/>
  <c r="H49" i="4" s="1"/>
  <c r="J37" i="4"/>
  <c r="J35" i="4" s="1"/>
  <c r="J49" i="4" s="1"/>
  <c r="E44" i="4"/>
  <c r="G24" i="4"/>
  <c r="G28" i="4" s="1"/>
  <c r="D49" i="4"/>
  <c r="E38" i="4" s="1"/>
  <c r="L44" i="4"/>
  <c r="N37" i="4"/>
  <c r="G21" i="4"/>
  <c r="L35" i="4"/>
  <c r="J29" i="4"/>
  <c r="J32" i="4" s="1"/>
  <c r="G29" i="4"/>
  <c r="E24" i="4"/>
  <c r="E28" i="4" s="1"/>
  <c r="G35" i="4"/>
  <c r="M49" i="4"/>
  <c r="L29" i="4"/>
  <c r="L32" i="4" s="1"/>
  <c r="N29" i="4"/>
  <c r="L21" i="4"/>
  <c r="L37" i="4"/>
  <c r="L38" i="4"/>
  <c r="I29" i="4"/>
  <c r="I21" i="4"/>
  <c r="H32" i="4"/>
  <c r="I32" i="4" s="1"/>
  <c r="D32" i="4"/>
  <c r="E32" i="4" s="1"/>
  <c r="G38" i="4"/>
  <c r="I40" i="4"/>
  <c r="N38" i="4"/>
  <c r="I38" i="4"/>
  <c r="I42" i="4"/>
  <c r="I41" i="4"/>
  <c r="I43" i="4"/>
  <c r="F32" i="4"/>
  <c r="G32" i="4" s="1"/>
  <c r="I37" i="4" l="1"/>
  <c r="N35" i="4"/>
  <c r="N32" i="4"/>
  <c r="E35" i="4"/>
  <c r="I44" i="4"/>
  <c r="I35" i="4"/>
  <c r="N49" i="4"/>
  <c r="O32" i="3" l="1"/>
  <c r="N32" i="3"/>
  <c r="M32" i="3"/>
  <c r="H32" i="3"/>
  <c r="O31" i="3"/>
  <c r="N31" i="3"/>
  <c r="M31" i="3"/>
  <c r="H31" i="3"/>
  <c r="O30" i="3"/>
  <c r="N30" i="3"/>
  <c r="M30" i="3"/>
  <c r="I30" i="3"/>
  <c r="H30" i="3"/>
  <c r="O29" i="3"/>
  <c r="N29" i="3"/>
  <c r="M29" i="3"/>
  <c r="I29" i="3"/>
  <c r="H29" i="3"/>
  <c r="R28" i="3"/>
  <c r="R27" i="3"/>
  <c r="R26" i="3"/>
  <c r="R25" i="3"/>
  <c r="R24" i="3"/>
  <c r="R23" i="3"/>
  <c r="R22" i="3"/>
  <c r="R21" i="3"/>
  <c r="R20" i="3"/>
  <c r="R19" i="3"/>
  <c r="R18" i="3"/>
  <c r="R17" i="3"/>
  <c r="R16" i="3"/>
  <c r="R15" i="3"/>
  <c r="R14" i="3"/>
  <c r="R13" i="3"/>
  <c r="R12" i="3"/>
  <c r="R11" i="3"/>
  <c r="Q10" i="3"/>
  <c r="L10" i="3"/>
  <c r="K10" i="3"/>
  <c r="J10" i="3"/>
  <c r="I10" i="3"/>
  <c r="H9" i="3"/>
  <c r="R8" i="3"/>
  <c r="R7" i="3"/>
  <c r="R6" i="3"/>
  <c r="R9" i="3" s="1"/>
  <c r="R5" i="3"/>
  <c r="R29" i="3" l="1"/>
  <c r="R32" i="3"/>
  <c r="R31" i="3"/>
  <c r="R10" i="3"/>
  <c r="R30" i="3"/>
  <c r="M14" i="2"/>
  <c r="L14" i="2"/>
  <c r="G14" i="2"/>
  <c r="P14" i="2" s="1"/>
  <c r="M13" i="2"/>
  <c r="L13" i="2"/>
  <c r="H13" i="2"/>
  <c r="G13" i="2"/>
  <c r="P13" i="2" s="1"/>
  <c r="M12" i="2"/>
  <c r="L12" i="2"/>
  <c r="H12" i="2"/>
  <c r="H15" i="2" s="1"/>
  <c r="G12" i="2"/>
  <c r="P12" i="2" s="1"/>
  <c r="M11" i="2"/>
  <c r="L11" i="2"/>
  <c r="H11" i="2"/>
  <c r="G11" i="2"/>
  <c r="P11" i="2" s="1"/>
  <c r="P7" i="2"/>
  <c r="L15" i="2" l="1"/>
  <c r="M15" i="2"/>
  <c r="G15" i="2"/>
  <c r="P15" i="2" s="1"/>
  <c r="O16" i="2"/>
  <c r="J16" i="2"/>
  <c r="H16" i="2"/>
  <c r="I16" i="2"/>
  <c r="K16" i="2"/>
  <c r="P16" i="2" l="1"/>
  <c r="O29" i="1"/>
  <c r="G35" i="1"/>
  <c r="O30" i="1"/>
  <c r="O27" i="1"/>
  <c r="O23" i="1"/>
  <c r="O22" i="1"/>
  <c r="O21" i="1"/>
  <c r="N33" i="1"/>
  <c r="N32" i="1"/>
  <c r="N30" i="1"/>
  <c r="N29" i="1"/>
  <c r="N27" i="1"/>
  <c r="N26" i="1"/>
  <c r="N25" i="1"/>
  <c r="N24" i="1"/>
  <c r="N23" i="1"/>
  <c r="N22" i="1"/>
  <c r="N21" i="1"/>
  <c r="K37" i="1"/>
  <c r="K33" i="1"/>
  <c r="K32" i="1"/>
  <c r="K30" i="1"/>
  <c r="K29" i="1"/>
  <c r="K27" i="1"/>
  <c r="K26" i="1"/>
  <c r="K25" i="1"/>
  <c r="K24" i="1"/>
  <c r="K23" i="1"/>
  <c r="K22" i="1"/>
  <c r="K21" i="1"/>
  <c r="K17" i="1"/>
  <c r="O12" i="1"/>
  <c r="G31" i="1"/>
  <c r="I31" i="1"/>
  <c r="I35" i="1" s="1"/>
  <c r="L31" i="1"/>
  <c r="E31" i="1"/>
  <c r="F30" i="1" s="1"/>
  <c r="L28" i="1"/>
  <c r="I28" i="1"/>
  <c r="G28" i="1"/>
  <c r="G38" i="1" s="1"/>
  <c r="E28" i="1"/>
  <c r="F23" i="1" s="1"/>
  <c r="J21" i="1" l="1"/>
  <c r="J28" i="1" s="1"/>
  <c r="J25" i="1"/>
  <c r="J23" i="1"/>
  <c r="J27" i="1"/>
  <c r="J26" i="1"/>
  <c r="J24" i="1"/>
  <c r="J22" i="1"/>
  <c r="M26" i="1"/>
  <c r="M22" i="1"/>
  <c r="M27" i="1"/>
  <c r="M25" i="1"/>
  <c r="M24" i="1"/>
  <c r="M23" i="1"/>
  <c r="M21" i="1"/>
  <c r="M29" i="1"/>
  <c r="M30" i="1"/>
  <c r="K31" i="1"/>
  <c r="K35" i="1" s="1"/>
  <c r="G36" i="1"/>
  <c r="F29" i="1"/>
  <c r="F31" i="1" s="1"/>
  <c r="E35" i="1"/>
  <c r="E36" i="1" s="1"/>
  <c r="F25" i="1"/>
  <c r="F26" i="1"/>
  <c r="F27" i="1"/>
  <c r="F22" i="1"/>
  <c r="F24" i="1"/>
  <c r="F21" i="1"/>
  <c r="O28" i="1"/>
  <c r="K28" i="1"/>
  <c r="K36" i="1" s="1"/>
  <c r="N28" i="1"/>
  <c r="I38" i="1"/>
  <c r="I36" i="1"/>
  <c r="N31" i="1"/>
  <c r="N35" i="1" s="1"/>
  <c r="L35" i="1"/>
  <c r="L38" i="1" s="1"/>
  <c r="O31" i="1"/>
  <c r="M28" i="1" l="1"/>
  <c r="M31" i="1"/>
  <c r="M35" i="1" s="1"/>
  <c r="M36" i="1" s="1"/>
  <c r="K38" i="1"/>
  <c r="E38" i="1"/>
  <c r="F28" i="1"/>
  <c r="N36" i="1"/>
  <c r="N38" i="1"/>
  <c r="L36" i="1"/>
  <c r="O36" i="1" s="1"/>
  <c r="O38" i="1"/>
  <c r="N12" i="1" l="1"/>
  <c r="K12" i="1"/>
  <c r="N16" i="1" l="1"/>
  <c r="N18" i="1" s="1"/>
  <c r="K16" i="1"/>
  <c r="K18" i="1" s="1"/>
  <c r="I16" i="1"/>
  <c r="G16" i="1"/>
  <c r="E16" i="1"/>
  <c r="J12" i="1" l="1"/>
  <c r="H12" i="1"/>
  <c r="G18" i="1"/>
  <c r="H17" i="1" s="1"/>
  <c r="F12" i="1"/>
  <c r="E18" i="1"/>
  <c r="F17" i="1" s="1"/>
  <c r="O16" i="1"/>
  <c r="I18" i="1"/>
  <c r="J17" i="1" s="1"/>
  <c r="J16" i="1" l="1"/>
  <c r="H16" i="1"/>
  <c r="O18" i="1"/>
</calcChain>
</file>

<file path=xl/sharedStrings.xml><?xml version="1.0" encoding="utf-8"?>
<sst xmlns="http://schemas.openxmlformats.org/spreadsheetml/2006/main" count="1212" uniqueCount="275">
  <si>
    <t>ANEKSI nr.1 Raporti Përmbledhës i Shpenzimeve të Ministrisë/Institucionit Buxhetor</t>
  </si>
  <si>
    <t>në/lekë</t>
  </si>
  <si>
    <t>Emri i Grupit</t>
  </si>
  <si>
    <t>Veprimtaria e Mbikqyrjes dhe Rivlerësimit në sistemin e Drejtesisë</t>
  </si>
  <si>
    <t>Kodi i grupit</t>
  </si>
  <si>
    <t>63</t>
  </si>
  <si>
    <t>EMËRTIME</t>
  </si>
  <si>
    <t>Shpenzimet e Ministrisë/Institucionit</t>
  </si>
  <si>
    <t>Periudha raportuese</t>
  </si>
  <si>
    <t>Ndryshimi Vjetor
 (Plan - Fakt)</t>
  </si>
  <si>
    <t xml:space="preserve">% e realizimit </t>
  </si>
  <si>
    <t>Shpenzime 
Faktike</t>
  </si>
  <si>
    <t>Struktura e shpenzimeve               në %</t>
  </si>
  <si>
    <t>Ndryshimi i planit
 vjetor</t>
  </si>
  <si>
    <t>Shpenzime Faktike të Periudhës/Progresive</t>
  </si>
  <si>
    <t>(1)</t>
  </si>
  <si>
    <t>(2)</t>
  </si>
  <si>
    <t>(3)</t>
  </si>
  <si>
    <t>(4)</t>
  </si>
  <si>
    <t>(5)</t>
  </si>
  <si>
    <t>(6)</t>
  </si>
  <si>
    <t>7 (5-3)</t>
  </si>
  <si>
    <t>(8)</t>
  </si>
  <si>
    <t>(9)</t>
  </si>
  <si>
    <t>10 (5-8)</t>
  </si>
  <si>
    <t>11 ( 8/5)</t>
  </si>
  <si>
    <t>Shpenzimet sipas programeve buxhetore</t>
  </si>
  <si>
    <t>Kodi i Programit</t>
  </si>
  <si>
    <t>Emërtimi</t>
  </si>
  <si>
    <t>03320</t>
  </si>
  <si>
    <t>Totali i Shpenzimeve buxhetore te Ministrise (Kap 01,02,03,04,05,08,22)</t>
  </si>
  <si>
    <t>Shpenzime nga te Ardhurat Jashte limitit (Kap 06)</t>
  </si>
  <si>
    <t>Totali Shpenzimeve te Ministrisë</t>
  </si>
  <si>
    <t>Shpenzimet sipas klasifikimit ekonomik</t>
  </si>
  <si>
    <t>Artikulli</t>
  </si>
  <si>
    <t>600</t>
  </si>
  <si>
    <t>Paga</t>
  </si>
  <si>
    <t>601</t>
  </si>
  <si>
    <t>Sigurime Shoqërore</t>
  </si>
  <si>
    <t>602</t>
  </si>
  <si>
    <t>Mallra dhe Shërbime të Tjera</t>
  </si>
  <si>
    <t>603</t>
  </si>
  <si>
    <t>Subvencione</t>
  </si>
  <si>
    <t>604</t>
  </si>
  <si>
    <t>Transferta Korente të Brendshme</t>
  </si>
  <si>
    <t>605</t>
  </si>
  <si>
    <t>Transferta Korente të Huaja</t>
  </si>
  <si>
    <t>606</t>
  </si>
  <si>
    <t>Trans per Buxh. Fam. &amp; Individ</t>
  </si>
  <si>
    <t>Nen-Totali Shpenzime Korrente</t>
  </si>
  <si>
    <t>230</t>
  </si>
  <si>
    <t>Kapitale të Patrupëzuara</t>
  </si>
  <si>
    <t>231</t>
  </si>
  <si>
    <t>Kapitale të Trupëzuara</t>
  </si>
  <si>
    <t>Nen-Totali Shpenzime Kapitale me financim te brendshem</t>
  </si>
  <si>
    <t>Nen-Totali Shpenzime Kapitale me financim te huaj</t>
  </si>
  <si>
    <t>Totali Shpenzime Kapitale</t>
  </si>
  <si>
    <t>Totali i Shpenz. Buxhetore te Ministrise/Institucionit Buxhetor</t>
  </si>
  <si>
    <t>Totali (Korrente + Kapitale + Shpenz.nga te ardh.jashte limti</t>
  </si>
  <si>
    <t>Numri i punonjësve</t>
  </si>
  <si>
    <t>Sekretari i Përgjithshëm</t>
  </si>
  <si>
    <t>Emri</t>
  </si>
  <si>
    <t>Firma</t>
  </si>
  <si>
    <t>Data</t>
  </si>
  <si>
    <t xml:space="preserve">Veprimtaria e Zyres se Inspektorit te Larte te Drejtesise </t>
  </si>
  <si>
    <t>DESHIRA PASKO</t>
  </si>
  <si>
    <t xml:space="preserve"> </t>
  </si>
  <si>
    <t xml:space="preserve">ANEKSI 1.1 Raporti i Shpenzimeve të Ministrisë/Institucionit sipas kapitujve </t>
  </si>
  <si>
    <t>Kodi i Ministrisë</t>
  </si>
  <si>
    <t>Kodi i Kapitullit</t>
  </si>
  <si>
    <t>Emërtimi i Kapitullit</t>
  </si>
  <si>
    <t>Buxheti</t>
  </si>
  <si>
    <t>Artikujt buxhetore</t>
  </si>
  <si>
    <t>Total</t>
  </si>
  <si>
    <t>Periodike /Vjetore</t>
  </si>
  <si>
    <t>Shpenzime
Kapitale të Patrupëzuara</t>
  </si>
  <si>
    <t>Shpenzime
Kapitale të Trupëzuara</t>
  </si>
  <si>
    <t>Pagat</t>
  </si>
  <si>
    <t>Kontrib.e 
Sigurimeve Shoqërore</t>
  </si>
  <si>
    <t>Mallra dhe
Shërbime</t>
  </si>
  <si>
    <t>Subveci-
net</t>
  </si>
  <si>
    <t>Të Tjera
Transfer.Korrente Brendshme</t>
  </si>
  <si>
    <t>Transfer.
Korrente të Huaja</t>
  </si>
  <si>
    <t>Transferta për Buxhetet Familiare dhe Individët</t>
  </si>
  <si>
    <t>01</t>
  </si>
  <si>
    <t>Nga Buxheti</t>
  </si>
  <si>
    <t>Plani fillestar</t>
  </si>
  <si>
    <t>Plani i rishikuar</t>
  </si>
  <si>
    <t>Fakti</t>
  </si>
  <si>
    <t>Angazhime</t>
  </si>
  <si>
    <t>Ndryshimi ne vlere absolute</t>
  </si>
  <si>
    <t>Realizimi ne %</t>
  </si>
  <si>
    <t>Drejtuesi i Ekipit Menaxhues të Programit</t>
  </si>
  <si>
    <t>KLODIANA ÇABIRI</t>
  </si>
  <si>
    <t>Aneksi 1.2 "Shpenzimet Buxhetore në Total Programi dhe Total Ministrie/Institucioni Buxhetor"</t>
  </si>
  <si>
    <t>Kodi i Ministris</t>
  </si>
  <si>
    <t>Kodi i Programi</t>
  </si>
  <si>
    <t>Emërtimi i Programit</t>
  </si>
  <si>
    <t>Viti</t>
  </si>
  <si>
    <t>Tipi i Buxhetit</t>
  </si>
  <si>
    <t>Art. 230</t>
  </si>
  <si>
    <t>Art. 231</t>
  </si>
  <si>
    <t>Art. 600</t>
  </si>
  <si>
    <t>Art. 601</t>
  </si>
  <si>
    <t>Art. 602</t>
  </si>
  <si>
    <t>Art. 603</t>
  </si>
  <si>
    <t>Art. 604</t>
  </si>
  <si>
    <t>Art. 605</t>
  </si>
  <si>
    <t>Art. 606</t>
  </si>
  <si>
    <t>Shpenzime faktike</t>
  </si>
  <si>
    <t>03330</t>
  </si>
  <si>
    <t>Veprimtaria e rivlerësimit kalimtar të magjistratit</t>
  </si>
  <si>
    <t>03340</t>
  </si>
  <si>
    <t>Veprimtaria e apelimit të rivlerësimit kalimtar</t>
  </si>
  <si>
    <t>03360</t>
  </si>
  <si>
    <t>Veprimtaria e komisionerit publik</t>
  </si>
  <si>
    <t>Total i Ministrisë/Institucionit</t>
  </si>
  <si>
    <t>Numri i punonjesve në Total</t>
  </si>
  <si>
    <t>Numri faktik</t>
  </si>
  <si>
    <t>ANEKSI nr. 2 Raporti mbi Ekzekutimin e Buxhetit në nivelin e Programit të Buxhetit</t>
  </si>
  <si>
    <t xml:space="preserve"> Emri i Grupit</t>
  </si>
  <si>
    <t xml:space="preserve"> Emri i programit</t>
  </si>
  <si>
    <t>Kodi i programit</t>
  </si>
  <si>
    <t>Shpenzimet e Programit</t>
  </si>
  <si>
    <t>Viti paraardhës</t>
  </si>
  <si>
    <t>Ndryshimi Vjetor                    ( Plan - Fakt)</t>
  </si>
  <si>
    <t>Shpenzime              Faktike</t>
  </si>
  <si>
    <t>Ndryshimi i planit vjetor</t>
  </si>
  <si>
    <t>Nëntotali Shpenzime Korente</t>
  </si>
  <si>
    <t>Nëntotali Shpenzime Kapitale me financim të brendshëm</t>
  </si>
  <si>
    <t>Nëntotali Shpenzime Kapitale me financim të huaj</t>
  </si>
  <si>
    <t>Totali i Shpenzimeve Kapitale</t>
  </si>
  <si>
    <t>Totali i Shpenzimeve Buxhetore të Programit</t>
  </si>
  <si>
    <t>Shpenzime Korente nga të Ardhurat Jashtë limitit (Kap 06)</t>
  </si>
  <si>
    <t>Shpenzime Kapitale nga të Ardhurat Jashtë limitit (Kap 06)</t>
  </si>
  <si>
    <t>Totali i Shpenzimeve të Programit</t>
  </si>
  <si>
    <t>Shpenzimet sipas produkteve të programit buxhetor</t>
  </si>
  <si>
    <t>Totali i Shpenzime Korente</t>
  </si>
  <si>
    <t>Kodi i produktit</t>
  </si>
  <si>
    <t>Emertimi</t>
  </si>
  <si>
    <t>96301AA</t>
  </si>
  <si>
    <t>Inspektime te kryera / Ankesa te trajtuara</t>
  </si>
  <si>
    <t>Totali Shpenzime për Investime</t>
  </si>
  <si>
    <t>18AB202</t>
  </si>
  <si>
    <t>Blerje Licensash</t>
  </si>
  <si>
    <t>M630001</t>
  </si>
  <si>
    <t>Blerje Pajisje</t>
  </si>
  <si>
    <t>M630008</t>
  </si>
  <si>
    <t>Rikonstruksione</t>
  </si>
  <si>
    <t>M630013</t>
  </si>
  <si>
    <t>Blerje pajisje kompjuterike</t>
  </si>
  <si>
    <t>Drejtuesi i Ekipit 
Menaxhues të 
Programit</t>
  </si>
  <si>
    <t>RAPORTI 2/1  Shpenzimet e programit sipas kapitujve</t>
  </si>
  <si>
    <t>Shpenzime Kapitale të Patrupëzuara</t>
  </si>
  <si>
    <t>Shpenzime Kapitale të Trupëzuara</t>
  </si>
  <si>
    <t>Kontrib.e Sigurimeve Shoqërore</t>
  </si>
  <si>
    <t>Mallra dhe Shërbime</t>
  </si>
  <si>
    <t>Subveci-net</t>
  </si>
  <si>
    <t>Të Tjera Transfer.Korrente Brendshme</t>
  </si>
  <si>
    <t>Transfer.Korrente të Huaja</t>
  </si>
  <si>
    <t>ANEKSI nr.3 Raporti i performancës së produkteve të programit</t>
  </si>
  <si>
    <t xml:space="preserve"> Emri i </t>
  </si>
  <si>
    <t>Veprimtaria mbikqyrëse e Këshillit të Lartë të Drejtësisë</t>
  </si>
  <si>
    <t>Kodi i Produktit</t>
  </si>
  <si>
    <t>Emërtimi i Produktit</t>
  </si>
  <si>
    <t xml:space="preserve">Njësia matëse </t>
  </si>
  <si>
    <t>Periudha Rapotuese</t>
  </si>
  <si>
    <t>Deviacioni i Kostos për Njësi</t>
  </si>
  <si>
    <t>Sasia Faktike 
(Viti paraardhës)</t>
  </si>
  <si>
    <t>Shpenzimet Faktike 
 (sipas vitit paraardhes)</t>
  </si>
  <si>
    <t>Kosto për Njësi 
(sipas vitit paraardhës)</t>
  </si>
  <si>
    <t>Sasia (sipas planit 
Fillestar Vjetor)</t>
  </si>
  <si>
    <t>Shpenzimet (sipas 
planit Fillestar Vjetor</t>
  </si>
  <si>
    <t>Kosto për Njësi 
(sipas planit Fillestar të vitit</t>
  </si>
  <si>
    <t>Sasia (sipas planit 
të rishikuar të vitit korent)</t>
  </si>
  <si>
    <t>Shpenzimet (sipas /nplanit të rishikuar të vitit korent)</t>
  </si>
  <si>
    <t>Kosto për Njësi(sipas /nplanit të rishikuar të vitit korent)</t>
  </si>
  <si>
    <t>Sasia Faktike (në /nfund të vitit korent)</t>
  </si>
  <si>
    <t>Shpenzimet Faktike /n(në fund të vitit korent)</t>
  </si>
  <si>
    <t>Kosto për Njësi Faktike n/(në fund të vitit korent)</t>
  </si>
  <si>
    <t>13=(12)-(3)</t>
  </si>
  <si>
    <t>14=(12)-(6)</t>
  </si>
  <si>
    <t>15=(12)-(9)</t>
  </si>
  <si>
    <t>(7)</t>
  </si>
  <si>
    <t>(10)</t>
  </si>
  <si>
    <t>(11)</t>
  </si>
  <si>
    <t>(12)</t>
  </si>
  <si>
    <t>(13)</t>
  </si>
  <si>
    <t>(14)</t>
  </si>
  <si>
    <t>(15)</t>
  </si>
  <si>
    <t>Produktet e realizuara me shpenzimet buxhetore të programit</t>
  </si>
  <si>
    <t>Numer ankesash  te shqyrtuara dhe inspektime tematike te kryera</t>
  </si>
  <si>
    <t>Numer licensash SMAD</t>
  </si>
  <si>
    <t>m2</t>
  </si>
  <si>
    <t>Numer pajisje informatike</t>
  </si>
  <si>
    <t>T</t>
  </si>
  <si>
    <t>Produktet e realizuara nga përdorimi i të ardhurave jashtë limitit (Nga kapitulli 06)</t>
  </si>
  <si>
    <t>Aneksi 3.1 Raporti i performancës së produkteve të programit sipas artikujve</t>
  </si>
  <si>
    <t>Kodi I Produktit</t>
  </si>
  <si>
    <t>Sasia</t>
  </si>
  <si>
    <t>Transferta për Buxhetet Familjare dhe Individët</t>
  </si>
  <si>
    <t>Totali i shpenzime buxhetore</t>
  </si>
  <si>
    <t>Aneksi 3.2  Deviacioni kostos për njësi në vite</t>
  </si>
  <si>
    <t>Line Ministry</t>
  </si>
  <si>
    <t>Program Code</t>
  </si>
  <si>
    <t>Program Meaning</t>
  </si>
  <si>
    <t>KPI Target Periodicit</t>
  </si>
  <si>
    <t>Output Code</t>
  </si>
  <si>
    <t>Output Meaning</t>
  </si>
  <si>
    <t>Type Title</t>
  </si>
  <si>
    <t>Target Qty</t>
  </si>
  <si>
    <t>Planned Cost</t>
  </si>
  <si>
    <t>Unit Cost (Planned)</t>
  </si>
  <si>
    <t>Deviacioni i planit fillestar për njësi gjatë viteve</t>
  </si>
  <si>
    <t>Revised Qty</t>
  </si>
  <si>
    <t>Revised Cost</t>
  </si>
  <si>
    <t>Unit Cost (Revised)</t>
  </si>
  <si>
    <t>Deviacioni i planit të rishikuar për njësi gjate viteve</t>
  </si>
  <si>
    <t>Actual Qty</t>
  </si>
  <si>
    <t>Actual Cost</t>
  </si>
  <si>
    <t>Unit Cost (Actual)</t>
  </si>
  <si>
    <t>Deviacioni i kostos faktike për njësi gjate viteve</t>
  </si>
  <si>
    <t>96301AB</t>
  </si>
  <si>
    <t>Vendime te marra</t>
  </si>
  <si>
    <t>M630020</t>
  </si>
  <si>
    <t>Blerje automjet per institucionin</t>
  </si>
  <si>
    <t>ANEKSI nr.4 Raporti i realizimit të treguesve të performances së programit</t>
  </si>
  <si>
    <t>Kodi i Grupit</t>
  </si>
  <si>
    <t>Emri i Programit</t>
  </si>
  <si>
    <t>Qëllimi i politikës së  programit</t>
  </si>
  <si>
    <t>Treguesit e performancës në nivel qëllimi</t>
  </si>
  <si>
    <t>Treguesit e performancës/Produktet:</t>
  </si>
  <si>
    <t xml:space="preserve">Kodi i treguesit </t>
  </si>
  <si>
    <t xml:space="preserve">Emërtimi i treguesit </t>
  </si>
  <si>
    <t>Tregues me bazë 
 gjinore 
( PO )</t>
  </si>
  <si>
    <t>Njësia matese</t>
  </si>
  <si>
    <t xml:space="preserve">Fakti i Vitit
Paraardhës  </t>
  </si>
  <si>
    <t>Fakti 
i 
Periudhës/progresive</t>
  </si>
  <si>
    <t>Ndryshimi 
(Plan - Fakt)</t>
  </si>
  <si>
    <t>% e realizimit</t>
  </si>
  <si>
    <t>Objektivat e politikës së programit</t>
  </si>
  <si>
    <t xml:space="preserve">Objektivi </t>
  </si>
  <si>
    <t>Produktet</t>
  </si>
  <si>
    <t>Kodi i treguesit</t>
  </si>
  <si>
    <t>Emërtimi i treguesit</t>
  </si>
  <si>
    <t>Inspektime te kryera/ankesa te trajtuara</t>
  </si>
  <si>
    <t>Numer ankesash  te trajtuara dhe inspektime te kryera</t>
  </si>
  <si>
    <t xml:space="preserve">lekë </t>
  </si>
  <si>
    <t>Blerje pajisje informatike</t>
  </si>
  <si>
    <t xml:space="preserve">Blerje Licensash </t>
  </si>
  <si>
    <t>nr licensash</t>
  </si>
  <si>
    <t>Godine e rikonstruktuar</t>
  </si>
  <si>
    <t xml:space="preserve">Emri: </t>
  </si>
  <si>
    <t xml:space="preserve"> KLODIANA ÇABIRI</t>
  </si>
  <si>
    <t>Viti paraardhës 2023</t>
  </si>
  <si>
    <t>Plani Fillestar
 Vjetor 
Viti 2024</t>
  </si>
  <si>
    <t>Plani Vjetor
 i Rishikuar
 Viti 2024</t>
  </si>
  <si>
    <t>Blerje automjetesh</t>
  </si>
  <si>
    <t>Nr I blerjeve</t>
  </si>
  <si>
    <t>M630021</t>
  </si>
  <si>
    <t>M630022</t>
  </si>
  <si>
    <t>Blerje automjete</t>
  </si>
  <si>
    <t>nr automjeti</t>
  </si>
  <si>
    <t>leke</t>
  </si>
  <si>
    <t>Buxheti Vjetor 
Plan Fillestar 
Viti 2024</t>
  </si>
  <si>
    <t>Buxheti Vjetor 
Plan i Rishikuar 
Viti 2024</t>
  </si>
  <si>
    <t xml:space="preserve">Drejtuesi i Ekipit  Menaxhues të Programit </t>
  </si>
  <si>
    <t xml:space="preserve">   Inspektori i Lartë i Drejtësisë,  në cilësinë e autoritetit shtetëror përgjegjës për zhvillimin e hetimit disiplinor dhe nisjen e procedimit disiplinor ndaj magjistratëve, ka për qëllim garantimin  e funksionimit të shtetit të së drejtës, pavarësinë e sistemit të drejtësisë si dhe rikthimin e besimit të publikut tek institucionet e këtij sistemi </t>
  </si>
  <si>
    <t>Fuqizimi i veprimtarisë për matjen e performancës së subjekteve të hetimit disiplinor mbi cilësinë dhe efikasitetin e dhënies së drejtësisë sipas standardeve evropiane</t>
  </si>
  <si>
    <t>nr.godine</t>
  </si>
  <si>
    <t>Periudha e Raportimit  8-2024</t>
  </si>
  <si>
    <t>Periudha e Raportimit 8-2024</t>
  </si>
  <si>
    <t>Periudha e Raportimi 8-2024</t>
  </si>
  <si>
    <t>24.09.2024</t>
  </si>
  <si>
    <t>23.09.2024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</si>
</sst>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0"/>
    <numFmt numFmtId="165" formatCode="#,##0.0"/>
  </numFmts>
  <fonts count="52">
    <font>
      <sz val="11"/>
      <color theme="1"/>
      <name val="Calibri"/>
      <family val="2"/>
      <scheme val="minor"/>
    </font>
    <font>
      <sz val="9"/>
      <color rgb="FF000000"/>
      <name val="SansSerif"/>
      <family val="2"/>
    </font>
    <font>
      <b/>
      <sz val="11"/>
      <color rgb="FFC00000"/>
      <name val="Arial"/>
      <family val="2"/>
    </font>
    <font>
      <b/>
      <sz val="9"/>
      <color rgb="FFC00000"/>
      <name val="Arial"/>
      <family val="2"/>
    </font>
    <font>
      <b/>
      <sz val="9"/>
      <color rgb="FFC00000"/>
      <name val="SansSerif"/>
      <family val="2"/>
    </font>
    <font>
      <b/>
      <sz val="7"/>
      <color rgb="FFC00000"/>
      <name val="Arial"/>
      <family val="2"/>
    </font>
    <font>
      <b/>
      <sz val="8"/>
      <color rgb="FF080808"/>
      <name val="Arial"/>
      <family val="2"/>
    </font>
    <font>
      <sz val="8"/>
      <color rgb="FF080808"/>
      <name val="Arial"/>
      <family val="2"/>
    </font>
    <font>
      <sz val="9"/>
      <color rgb="FF080808"/>
      <name val="Arial"/>
      <family val="2"/>
    </font>
    <font>
      <sz val="7"/>
      <color rgb="FF000000"/>
      <name val="Arial"/>
      <family val="2"/>
    </font>
    <font>
      <b/>
      <sz val="7"/>
      <color rgb="FF000000"/>
      <name val="Arial"/>
      <family val="2"/>
    </font>
    <font>
      <sz val="7"/>
      <color rgb="FF080808"/>
      <name val="Arial"/>
      <family val="2"/>
    </font>
    <font>
      <sz val="11"/>
      <color theme="1"/>
      <name val="Calibri"/>
      <family val="2"/>
      <scheme val="minor"/>
    </font>
    <font>
      <b/>
      <sz val="9"/>
      <color theme="5"/>
      <name val="Arial"/>
      <family val="2"/>
    </font>
    <font>
      <b/>
      <sz val="11"/>
      <color theme="5"/>
      <name val="Calibri"/>
      <family val="2"/>
      <scheme val="minor"/>
    </font>
    <font>
      <b/>
      <sz val="9"/>
      <color theme="5"/>
      <name val="SansSerif"/>
      <family val="2"/>
    </font>
    <font>
      <b/>
      <sz val="11"/>
      <color theme="1"/>
      <name val="Calibri"/>
      <family val="2"/>
      <scheme val="minor"/>
    </font>
    <font>
      <sz val="9"/>
      <color rgb="FF050505"/>
      <name val="SansSerif"/>
      <family val="2"/>
    </font>
    <font>
      <b/>
      <sz val="11"/>
      <color rgb="FF000000"/>
      <name val="Arial"/>
      <family val="2"/>
    </font>
    <font>
      <b/>
      <sz val="9"/>
      <color rgb="FF050505"/>
      <name val="SansSerif"/>
      <family val="2"/>
    </font>
    <font>
      <b/>
      <sz val="9"/>
      <color rgb="FF050505"/>
      <name val="Calibri"/>
      <family val="2"/>
    </font>
    <font>
      <sz val="7"/>
      <color rgb="FF050505"/>
      <name val="Arial"/>
      <family val="2"/>
    </font>
    <font>
      <sz val="9"/>
      <color rgb="FF000000"/>
      <name val="Calibri"/>
      <family val="2"/>
    </font>
    <font>
      <b/>
      <sz val="7"/>
      <color rgb="FF080808"/>
      <name val="Arial"/>
      <family val="2"/>
    </font>
    <font>
      <b/>
      <sz val="7"/>
      <color rgb="FF0070C0"/>
      <name val="Arial"/>
      <family val="2"/>
    </font>
    <font>
      <sz val="9"/>
      <color rgb="FF000000"/>
      <name val="Arial"/>
      <family val="2"/>
    </font>
    <font>
      <sz val="8"/>
      <color rgb="FF000000"/>
      <name val="Arial"/>
      <family val="2"/>
    </font>
    <font>
      <b/>
      <sz val="9"/>
      <color rgb="FF000000"/>
      <name val="Arial"/>
      <family val="2"/>
    </font>
    <font>
      <b/>
      <i/>
      <sz val="9"/>
      <color rgb="FF002060"/>
      <name val="Calibri"/>
      <family val="2"/>
    </font>
    <font>
      <sz val="9"/>
      <color rgb="FF002060"/>
      <name val="Calibri"/>
      <family val="2"/>
    </font>
    <font>
      <b/>
      <sz val="9"/>
      <color rgb="FFC00000"/>
      <name val="Calibri"/>
      <family val="2"/>
    </font>
    <font>
      <b/>
      <sz val="13"/>
      <color rgb="FFC00000"/>
      <name val="Calibri"/>
      <family val="2"/>
    </font>
    <font>
      <b/>
      <sz val="10"/>
      <color rgb="FFC00000"/>
      <name val="Calibri"/>
      <family val="2"/>
    </font>
    <font>
      <b/>
      <sz val="13"/>
      <color rgb="FF000000"/>
      <name val="Calibri"/>
      <family val="2"/>
    </font>
    <font>
      <b/>
      <sz val="11"/>
      <color rgb="FF000000"/>
      <name val="Calibri"/>
      <family val="2"/>
    </font>
    <font>
      <b/>
      <sz val="7"/>
      <color rgb="FF000000"/>
      <name val="Calibri"/>
      <family val="2"/>
    </font>
    <font>
      <sz val="7"/>
      <color rgb="FF080808"/>
      <name val="Calibri"/>
      <family val="2"/>
    </font>
    <font>
      <b/>
      <sz val="13"/>
      <color rgb="FF050505"/>
      <name val="Calibri"/>
      <family val="2"/>
    </font>
    <font>
      <b/>
      <sz val="13"/>
      <color rgb="FF080808"/>
      <name val="Calibri"/>
      <family val="2"/>
    </font>
    <font>
      <b/>
      <sz val="8"/>
      <color rgb="FF000000"/>
      <name val="Calibri"/>
      <family val="2"/>
    </font>
    <font>
      <i/>
      <sz val="7"/>
      <color rgb="FF000000"/>
      <name val="Calibri"/>
      <family val="2"/>
    </font>
    <font>
      <sz val="7"/>
      <color rgb="FF000000"/>
      <name val="Calibri"/>
      <family val="2"/>
    </font>
    <font>
      <b/>
      <sz val="7"/>
      <color rgb="FF080808"/>
      <name val="Calibri"/>
      <family val="2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8"/>
      <name val="Calibri"/>
      <family val="2"/>
      <scheme val="minor"/>
    </font>
    <font>
      <i/>
      <sz val="8"/>
      <color theme="1"/>
      <name val="Times New Roman"/>
      <family val="1"/>
    </font>
    <font>
      <sz val="7"/>
      <color theme="1"/>
      <name val="Calibri"/>
      <family val="2"/>
    </font>
    <font>
      <sz val="9"/>
      <color theme="1"/>
      <name val="Arial"/>
      <family val="2"/>
    </font>
    <font>
      <sz val="9"/>
      <color theme="1"/>
      <name val="Calibri"/>
      <family val="2"/>
    </font>
    <font>
      <sz val="8"/>
      <color theme="1"/>
      <name val="Arial"/>
      <family val="2"/>
    </font>
    <font>
      <sz val="9"/>
      <name val="Calibri"/>
      <family val="2"/>
    </font>
  </fonts>
  <fills count="66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none"/>
    </fill>
    <fill>
      <patternFill patternType="none"/>
    </fill>
    <fill>
      <patternFill patternType="solid">
        <fgColor rgb="FFE6E6E6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1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double">
        <color rgb="FF050505"/>
      </left>
      <right/>
      <top style="double">
        <color rgb="FF050505"/>
      </top>
      <bottom style="thin">
        <color rgb="FF050505"/>
      </bottom>
      <diagonal/>
    </border>
    <border>
      <left/>
      <right/>
      <top style="double">
        <color rgb="FF050505"/>
      </top>
      <bottom style="thin">
        <color rgb="FF050505"/>
      </bottom>
      <diagonal/>
    </border>
    <border>
      <left/>
      <right style="double">
        <color rgb="FF050505"/>
      </right>
      <top style="double">
        <color rgb="FF050505"/>
      </top>
      <bottom style="thin">
        <color rgb="FF050505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50505"/>
      </left>
      <right style="thin">
        <color rgb="FF050505"/>
      </right>
      <top style="thin">
        <color rgb="FF050505"/>
      </top>
      <bottom style="hair">
        <color rgb="FF050505"/>
      </bottom>
      <diagonal/>
    </border>
    <border>
      <left style="thin">
        <color rgb="FF050505"/>
      </left>
      <right style="thin">
        <color rgb="FF050505"/>
      </right>
      <top style="thin">
        <color rgb="FF050505"/>
      </top>
      <bottom style="thin">
        <color rgb="FF050505"/>
      </bottom>
      <diagonal/>
    </border>
    <border>
      <left style="thin">
        <color rgb="FF000000"/>
      </left>
      <right style="dotted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50505"/>
      </left>
      <right style="thin">
        <color rgb="FF050505"/>
      </right>
      <top style="thin">
        <color rgb="FF050505"/>
      </top>
      <bottom style="hair">
        <color rgb="FF050505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 style="double">
        <color rgb="FF000000"/>
      </right>
      <top/>
      <bottom style="hair">
        <color rgb="FF000000"/>
      </bottom>
      <diagonal/>
    </border>
    <border>
      <left style="double">
        <color rgb="FF050505"/>
      </left>
      <right style="hair">
        <color rgb="FF050505"/>
      </right>
      <top style="hair">
        <color rgb="FF050505"/>
      </top>
      <bottom style="thin">
        <color rgb="FF050505"/>
      </bottom>
      <diagonal/>
    </border>
    <border>
      <left style="hair">
        <color rgb="FF050505"/>
      </left>
      <right style="thin">
        <color rgb="FF050505"/>
      </right>
      <top style="hair">
        <color rgb="FF050505"/>
      </top>
      <bottom style="thin">
        <color rgb="FF050505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double">
        <color rgb="FF050505"/>
      </left>
      <right style="thin">
        <color rgb="FF000000"/>
      </right>
      <top style="thin">
        <color rgb="FF050505"/>
      </top>
      <bottom style="thin">
        <color rgb="FF050505"/>
      </bottom>
      <diagonal/>
    </border>
    <border>
      <left style="thin">
        <color rgb="FF000000"/>
      </left>
      <right style="thin">
        <color rgb="FF000000"/>
      </right>
      <top style="thin">
        <color rgb="FF050505"/>
      </top>
      <bottom style="thin">
        <color rgb="FF050505"/>
      </bottom>
      <diagonal/>
    </border>
    <border>
      <left style="thin">
        <color rgb="FF000000"/>
      </left>
      <right style="double">
        <color rgb="FF050505"/>
      </right>
      <top style="thin">
        <color rgb="FF050505"/>
      </top>
      <bottom style="thin">
        <color rgb="FF050505"/>
      </bottom>
      <diagonal/>
    </border>
    <border>
      <left style="double">
        <color rgb="FF050505"/>
      </left>
      <right style="thin">
        <color rgb="FF050505"/>
      </right>
      <top style="double">
        <color rgb="FF050505"/>
      </top>
      <bottom style="hair">
        <color rgb="FF050505"/>
      </bottom>
      <diagonal/>
    </border>
    <border>
      <left style="thin">
        <color rgb="FF000000"/>
      </left>
      <right style="hair">
        <color rgb="FF000000"/>
      </right>
      <top style="double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 style="hair">
        <color rgb="FF000000"/>
      </left>
      <right style="double">
        <color rgb="FF000000"/>
      </right>
      <top style="double">
        <color rgb="FF000000"/>
      </top>
      <bottom style="hair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50505"/>
      </left>
      <right style="thin">
        <color rgb="FF050505"/>
      </right>
      <top style="double">
        <color rgb="FF050505"/>
      </top>
      <bottom style="thin">
        <color rgb="FF050505"/>
      </bottom>
      <diagonal/>
    </border>
    <border>
      <left style="thin">
        <color rgb="FF050505"/>
      </left>
      <right style="thin">
        <color rgb="FF050505"/>
      </right>
      <top style="double">
        <color rgb="FF050505"/>
      </top>
      <bottom style="thin">
        <color rgb="FF050505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50505"/>
      </left>
      <right style="double">
        <color rgb="FF050505"/>
      </right>
      <top style="thin">
        <color rgb="FF050505"/>
      </top>
      <bottom style="thin">
        <color rgb="FF050505"/>
      </bottom>
      <diagonal/>
    </border>
    <border>
      <left style="double">
        <color rgb="FF050505"/>
      </left>
      <right style="thin">
        <color rgb="FF050505"/>
      </right>
      <top style="double">
        <color rgb="FF050505"/>
      </top>
      <bottom style="medium">
        <color rgb="FF050505"/>
      </bottom>
      <diagonal/>
    </border>
    <border>
      <left style="thin">
        <color rgb="FF050505"/>
      </left>
      <right style="thin">
        <color rgb="FF050505"/>
      </right>
      <top style="double">
        <color rgb="FF050505"/>
      </top>
      <bottom style="medium">
        <color rgb="FF050505"/>
      </bottom>
      <diagonal/>
    </border>
    <border>
      <left style="thin">
        <color rgb="FF050505"/>
      </left>
      <right style="double">
        <color rgb="FF050505"/>
      </right>
      <top style="double">
        <color rgb="FF050505"/>
      </top>
      <bottom style="medium">
        <color rgb="FF050505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50505"/>
      </left>
      <right/>
      <top style="thin">
        <color rgb="FF050505"/>
      </top>
      <bottom style="thin">
        <color rgb="FF050505"/>
      </bottom>
      <diagonal/>
    </border>
    <border>
      <left/>
      <right/>
      <top style="thin">
        <color rgb="FF050505"/>
      </top>
      <bottom style="thin">
        <color rgb="FF000000"/>
      </bottom>
      <diagonal/>
    </border>
    <border>
      <left/>
      <right/>
      <top style="thin">
        <color rgb="FF050505"/>
      </top>
      <bottom style="thin">
        <color rgb="FF050505"/>
      </bottom>
      <diagonal/>
    </border>
    <border>
      <left/>
      <right style="double">
        <color rgb="FF050505"/>
      </right>
      <top style="thin">
        <color rgb="FF050505"/>
      </top>
      <bottom style="thin">
        <color rgb="FF050505"/>
      </bottom>
      <diagonal/>
    </border>
    <border>
      <left style="thin">
        <color rgb="FF050505"/>
      </left>
      <right/>
      <top style="thin">
        <color rgb="FF050505"/>
      </top>
      <bottom style="hair">
        <color rgb="FF050505"/>
      </bottom>
      <diagonal/>
    </border>
    <border>
      <left/>
      <right style="thin">
        <color rgb="FF050505"/>
      </right>
      <top style="thin">
        <color rgb="FF050505"/>
      </top>
      <bottom style="hair">
        <color rgb="FF050505"/>
      </bottom>
      <diagonal/>
    </border>
    <border>
      <left/>
      <right/>
      <top style="double">
        <color rgb="FF000000"/>
      </top>
      <bottom/>
      <diagonal/>
    </border>
    <border>
      <left style="thin">
        <color rgb="FF050505"/>
      </left>
      <right/>
      <top style="thin">
        <color rgb="FF050505"/>
      </top>
      <bottom style="thin">
        <color rgb="FF050505"/>
      </bottom>
      <diagonal/>
    </border>
    <border>
      <left style="thin">
        <color rgb="FF050505"/>
      </left>
      <right/>
      <top style="thin">
        <color rgb="FF000000"/>
      </top>
      <bottom style="thin">
        <color rgb="FF050505"/>
      </bottom>
      <diagonal/>
    </border>
    <border>
      <left style="double">
        <color rgb="FF050505"/>
      </left>
      <right style="thin">
        <color rgb="FF050505"/>
      </right>
      <top style="thin">
        <color rgb="FF050505"/>
      </top>
      <bottom style="thin">
        <color rgb="FF050505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50505"/>
      </left>
      <right style="double">
        <color rgb="FF050505"/>
      </right>
      <top style="thin">
        <color rgb="FF050505"/>
      </top>
      <bottom style="hair">
        <color rgb="FF050505"/>
      </bottom>
      <diagonal/>
    </border>
    <border>
      <left style="dotted">
        <color rgb="FF000000"/>
      </left>
      <right style="dotted">
        <color rgb="FF000000"/>
      </right>
      <top style="hair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dotted">
        <color rgb="FF000000"/>
      </left>
      <right style="double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 style="hair">
        <color rgb="FF000000"/>
      </bottom>
      <diagonal/>
    </border>
    <border>
      <left style="thin">
        <color rgb="FF050505"/>
      </left>
      <right style="double">
        <color rgb="FF050505"/>
      </right>
      <top style="double">
        <color rgb="FF050505"/>
      </top>
      <bottom style="thin">
        <color rgb="FF050505"/>
      </bottom>
      <diagonal/>
    </border>
    <border>
      <left style="double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uble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/>
      <top style="medium">
        <color rgb="FF000000"/>
      </top>
      <bottom style="dotted">
        <color rgb="FF000000"/>
      </bottom>
      <diagonal/>
    </border>
    <border>
      <left/>
      <right/>
      <top style="medium">
        <color rgb="FF000000"/>
      </top>
      <bottom style="dotted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/>
      <top style="dotted">
        <color rgb="FF000000"/>
      </top>
      <bottom style="medium">
        <color rgb="FF000000"/>
      </bottom>
      <diagonal/>
    </border>
    <border>
      <left/>
      <right/>
      <top style="dotted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80808"/>
      </left>
      <right style="medium">
        <color rgb="FF080808"/>
      </right>
      <top style="thin">
        <color rgb="FF080808"/>
      </top>
      <bottom style="thin">
        <color rgb="FF080808"/>
      </bottom>
      <diagonal/>
    </border>
    <border>
      <left style="dotted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/>
      <right style="thin">
        <color rgb="FF050505"/>
      </right>
      <top style="thin">
        <color rgb="FF050505"/>
      </top>
      <bottom style="thin">
        <color rgb="FF050505"/>
      </bottom>
      <diagonal/>
    </border>
    <border>
      <left style="double">
        <color rgb="FF050505"/>
      </left>
      <right/>
      <top style="double">
        <color rgb="FF000000"/>
      </top>
      <bottom style="hair">
        <color rgb="FF050505"/>
      </bottom>
      <diagonal/>
    </border>
    <border>
      <left/>
      <right style="thin">
        <color rgb="FF000000"/>
      </right>
      <top style="double">
        <color rgb="FF000000"/>
      </top>
      <bottom style="hair">
        <color rgb="FF050505"/>
      </bottom>
      <diagonal/>
    </border>
    <border>
      <left style="thin">
        <color rgb="FF050505"/>
      </left>
      <right/>
      <top style="thin">
        <color rgb="FF050505"/>
      </top>
      <bottom/>
      <diagonal/>
    </border>
    <border>
      <left/>
      <right style="thin">
        <color rgb="FF050505"/>
      </right>
      <top style="thin">
        <color rgb="FF050505"/>
      </top>
      <bottom/>
      <diagonal/>
    </border>
    <border>
      <left style="thin">
        <color rgb="FF050505"/>
      </left>
      <right/>
      <top/>
      <bottom/>
      <diagonal/>
    </border>
    <border>
      <left/>
      <right style="thin">
        <color rgb="FF050505"/>
      </right>
      <top/>
      <bottom/>
      <diagonal/>
    </border>
    <border>
      <left style="thin">
        <color rgb="FF050505"/>
      </left>
      <right/>
      <top/>
      <bottom style="thin">
        <color rgb="FF050505"/>
      </bottom>
      <diagonal/>
    </border>
    <border>
      <left/>
      <right style="thin">
        <color rgb="FF050505"/>
      </right>
      <top/>
      <bottom style="thin">
        <color rgb="FF050505"/>
      </bottom>
      <diagonal/>
    </border>
    <border>
      <left/>
      <right/>
      <top style="thin">
        <color rgb="FF050505"/>
      </top>
      <bottom/>
      <diagonal/>
    </border>
    <border>
      <left style="thin">
        <color rgb="FF050505"/>
      </left>
      <right style="thin">
        <color rgb="FF050505"/>
      </right>
      <top/>
      <bottom style="thin">
        <color rgb="FF050505"/>
      </bottom>
      <diagonal/>
    </border>
    <border>
      <left/>
      <right/>
      <top/>
      <bottom style="thin">
        <color rgb="FF050505"/>
      </bottom>
      <diagonal/>
    </border>
    <border>
      <left style="thin">
        <color rgb="FF050505"/>
      </left>
      <right style="thin">
        <color rgb="FF050505"/>
      </right>
      <top style="thin">
        <color rgb="FF050505"/>
      </top>
      <bottom/>
      <diagonal/>
    </border>
    <border>
      <left style="thin">
        <color rgb="FF050505"/>
      </left>
      <right style="thin">
        <color rgb="FF050505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389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/>
    </xf>
    <xf numFmtId="0" fontId="5" fillId="14" borderId="8" xfId="0" applyFont="1" applyFill="1" applyBorder="1" applyAlignment="1">
      <alignment horizontal="center" vertical="center" wrapText="1"/>
    </xf>
    <xf numFmtId="0" fontId="5" fillId="17" borderId="10" xfId="0" applyFont="1" applyFill="1" applyBorder="1" applyAlignment="1">
      <alignment horizontal="center" vertical="center" wrapText="1"/>
    </xf>
    <xf numFmtId="0" fontId="5" fillId="18" borderId="11" xfId="0" applyFont="1" applyFill="1" applyBorder="1" applyAlignment="1">
      <alignment horizontal="center" vertical="center" wrapText="1"/>
    </xf>
    <xf numFmtId="0" fontId="5" fillId="19" borderId="12" xfId="0" applyFont="1" applyFill="1" applyBorder="1" applyAlignment="1">
      <alignment horizontal="center" vertical="center" wrapText="1"/>
    </xf>
    <xf numFmtId="0" fontId="5" fillId="20" borderId="13" xfId="0" applyFont="1" applyFill="1" applyBorder="1" applyAlignment="1">
      <alignment horizontal="center" vertical="center" wrapText="1"/>
    </xf>
    <xf numFmtId="0" fontId="5" fillId="21" borderId="14" xfId="0" applyFont="1" applyFill="1" applyBorder="1" applyAlignment="1">
      <alignment horizontal="center" vertical="center" wrapText="1"/>
    </xf>
    <xf numFmtId="0" fontId="5" fillId="22" borderId="15" xfId="0" applyFont="1" applyFill="1" applyBorder="1" applyAlignment="1">
      <alignment horizontal="center" vertical="center"/>
    </xf>
    <xf numFmtId="0" fontId="5" fillId="23" borderId="16" xfId="0" applyFont="1" applyFill="1" applyBorder="1" applyAlignment="1">
      <alignment horizontal="center" vertical="center"/>
    </xf>
    <xf numFmtId="0" fontId="6" fillId="25" borderId="18" xfId="0" applyFont="1" applyFill="1" applyBorder="1" applyAlignment="1">
      <alignment horizontal="center" vertical="center"/>
    </xf>
    <xf numFmtId="0" fontId="6" fillId="27" borderId="20" xfId="0" applyFont="1" applyFill="1" applyBorder="1" applyAlignment="1">
      <alignment horizontal="center" vertical="center"/>
    </xf>
    <xf numFmtId="0" fontId="6" fillId="28" borderId="21" xfId="0" applyFont="1" applyFill="1" applyBorder="1" applyAlignment="1">
      <alignment horizontal="center" vertical="center"/>
    </xf>
    <xf numFmtId="0" fontId="8" fillId="30" borderId="23" xfId="0" applyFont="1" applyFill="1" applyBorder="1" applyAlignment="1">
      <alignment horizontal="center" vertical="center"/>
    </xf>
    <xf numFmtId="0" fontId="6" fillId="31" borderId="24" xfId="0" applyFont="1" applyFill="1" applyBorder="1" applyAlignment="1">
      <alignment horizontal="center" vertical="center"/>
    </xf>
    <xf numFmtId="0" fontId="9" fillId="33" borderId="26" xfId="0" applyFont="1" applyFill="1" applyBorder="1" applyAlignment="1">
      <alignment horizontal="left" vertical="center" wrapText="1"/>
    </xf>
    <xf numFmtId="4" fontId="9" fillId="34" borderId="26" xfId="0" applyNumberFormat="1" applyFont="1" applyFill="1" applyBorder="1" applyAlignment="1">
      <alignment horizontal="right" vertical="center"/>
    </xf>
    <xf numFmtId="0" fontId="10" fillId="37" borderId="26" xfId="0" applyFont="1" applyFill="1" applyBorder="1" applyAlignment="1">
      <alignment horizontal="left" vertical="center" wrapText="1"/>
    </xf>
    <xf numFmtId="4" fontId="10" fillId="38" borderId="26" xfId="0" applyNumberFormat="1" applyFont="1" applyFill="1" applyBorder="1" applyAlignment="1">
      <alignment horizontal="right" vertical="center"/>
    </xf>
    <xf numFmtId="0" fontId="6" fillId="42" borderId="29" xfId="0" applyFont="1" applyFill="1" applyBorder="1" applyAlignment="1">
      <alignment horizontal="center" vertical="center"/>
    </xf>
    <xf numFmtId="0" fontId="6" fillId="44" borderId="31" xfId="0" applyFont="1" applyFill="1" applyBorder="1" applyAlignment="1">
      <alignment horizontal="center" vertical="center"/>
    </xf>
    <xf numFmtId="0" fontId="9" fillId="48" borderId="34" xfId="0" applyFont="1" applyFill="1" applyBorder="1" applyAlignment="1">
      <alignment horizontal="left" vertical="center" wrapText="1"/>
    </xf>
    <xf numFmtId="4" fontId="9" fillId="49" borderId="34" xfId="0" applyNumberFormat="1" applyFont="1" applyFill="1" applyBorder="1" applyAlignment="1">
      <alignment horizontal="right" vertical="center"/>
    </xf>
    <xf numFmtId="0" fontId="10" fillId="52" borderId="34" xfId="0" applyFont="1" applyFill="1" applyBorder="1" applyAlignment="1">
      <alignment horizontal="left" vertical="center" wrapText="1"/>
    </xf>
    <xf numFmtId="4" fontId="10" fillId="53" borderId="34" xfId="0" applyNumberFormat="1" applyFont="1" applyFill="1" applyBorder="1" applyAlignment="1">
      <alignment horizontal="right" vertical="center"/>
    </xf>
    <xf numFmtId="0" fontId="11" fillId="62" borderId="9" xfId="0" applyFont="1" applyFill="1" applyBorder="1" applyAlignment="1">
      <alignment horizontal="left" vertical="center"/>
    </xf>
    <xf numFmtId="0" fontId="9" fillId="0" borderId="26" xfId="0" applyFont="1" applyBorder="1" applyAlignment="1">
      <alignment horizontal="left" vertical="center" wrapText="1"/>
    </xf>
    <xf numFmtId="9" fontId="6" fillId="26" borderId="19" xfId="1" applyFont="1" applyFill="1" applyBorder="1" applyAlignment="1">
      <alignment horizontal="center" vertical="center"/>
    </xf>
    <xf numFmtId="9" fontId="9" fillId="35" borderId="26" xfId="1" applyFont="1" applyFill="1" applyBorder="1" applyAlignment="1">
      <alignment horizontal="right" vertical="center"/>
    </xf>
    <xf numFmtId="9" fontId="10" fillId="39" borderId="26" xfId="1" applyFont="1" applyFill="1" applyBorder="1" applyAlignment="1">
      <alignment horizontal="right" vertical="center"/>
    </xf>
    <xf numFmtId="9" fontId="6" fillId="43" borderId="30" xfId="1" applyFont="1" applyFill="1" applyBorder="1" applyAlignment="1">
      <alignment horizontal="center" vertical="center"/>
    </xf>
    <xf numFmtId="9" fontId="9" fillId="50" borderId="34" xfId="1" applyFont="1" applyFill="1" applyBorder="1" applyAlignment="1">
      <alignment horizontal="right" vertical="center"/>
    </xf>
    <xf numFmtId="9" fontId="10" fillId="53" borderId="34" xfId="1" applyFont="1" applyFill="1" applyBorder="1" applyAlignment="1">
      <alignment horizontal="right" vertical="center"/>
    </xf>
    <xf numFmtId="9" fontId="10" fillId="54" borderId="34" xfId="1" applyFont="1" applyFill="1" applyBorder="1" applyAlignment="1">
      <alignment horizontal="right" vertical="center"/>
    </xf>
    <xf numFmtId="0" fontId="13" fillId="57" borderId="36" xfId="0" applyFont="1" applyFill="1" applyBorder="1" applyAlignment="1">
      <alignment horizontal="center" vertical="center"/>
    </xf>
    <xf numFmtId="0" fontId="13" fillId="58" borderId="36" xfId="0" applyFont="1" applyFill="1" applyBorder="1" applyAlignment="1">
      <alignment horizontal="right" vertical="center"/>
    </xf>
    <xf numFmtId="0" fontId="14" fillId="2" borderId="0" xfId="0" applyFont="1" applyFill="1" applyAlignment="1" applyProtection="1">
      <alignment wrapText="1"/>
      <protection locked="0"/>
    </xf>
    <xf numFmtId="0" fontId="13" fillId="59" borderId="36" xfId="0" applyFont="1" applyFill="1" applyBorder="1" applyAlignment="1">
      <alignment horizontal="right" vertical="center"/>
    </xf>
    <xf numFmtId="0" fontId="14" fillId="0" borderId="0" xfId="0" applyFont="1"/>
    <xf numFmtId="10" fontId="9" fillId="36" borderId="27" xfId="2" applyNumberFormat="1" applyFont="1" applyFill="1" applyBorder="1" applyAlignment="1">
      <alignment horizontal="right" vertical="center"/>
    </xf>
    <xf numFmtId="10" fontId="10" fillId="39" borderId="26" xfId="2" applyNumberFormat="1" applyFont="1" applyFill="1" applyBorder="1" applyAlignment="1">
      <alignment horizontal="right" vertical="center"/>
    </xf>
    <xf numFmtId="10" fontId="10" fillId="40" borderId="27" xfId="2" applyNumberFormat="1" applyFont="1" applyFill="1" applyBorder="1" applyAlignment="1">
      <alignment horizontal="right" vertical="center"/>
    </xf>
    <xf numFmtId="10" fontId="6" fillId="45" borderId="32" xfId="2" applyNumberFormat="1" applyFont="1" applyFill="1" applyBorder="1" applyAlignment="1">
      <alignment horizontal="center" vertical="center"/>
    </xf>
    <xf numFmtId="10" fontId="6" fillId="28" borderId="21" xfId="2" applyNumberFormat="1" applyFont="1" applyFill="1" applyBorder="1" applyAlignment="1">
      <alignment horizontal="center" vertical="center"/>
    </xf>
    <xf numFmtId="10" fontId="9" fillId="51" borderId="7" xfId="2" applyNumberFormat="1" applyFont="1" applyFill="1" applyBorder="1" applyAlignment="1">
      <alignment horizontal="right" vertical="center"/>
    </xf>
    <xf numFmtId="10" fontId="10" fillId="53" borderId="34" xfId="2" applyNumberFormat="1" applyFont="1" applyFill="1" applyBorder="1" applyAlignment="1">
      <alignment horizontal="right" vertical="center"/>
    </xf>
    <xf numFmtId="10" fontId="10" fillId="55" borderId="7" xfId="2" applyNumberFormat="1" applyFont="1" applyFill="1" applyBorder="1" applyAlignment="1">
      <alignment horizontal="right" vertical="center"/>
    </xf>
    <xf numFmtId="10" fontId="13" fillId="60" borderId="37" xfId="2" applyNumberFormat="1" applyFont="1" applyFill="1" applyBorder="1" applyAlignment="1">
      <alignment horizontal="right" vertical="center"/>
    </xf>
    <xf numFmtId="4" fontId="10" fillId="34" borderId="26" xfId="0" applyNumberFormat="1" applyFont="1" applyFill="1" applyBorder="1" applyAlignment="1">
      <alignment horizontal="right" vertical="center"/>
    </xf>
    <xf numFmtId="0" fontId="0" fillId="62" borderId="0" xfId="0" applyFill="1" applyAlignment="1" applyProtection="1">
      <alignment wrapText="1"/>
      <protection locked="0"/>
    </xf>
    <xf numFmtId="0" fontId="17" fillId="62" borderId="2" xfId="0" applyFont="1" applyFill="1" applyBorder="1" applyAlignment="1">
      <alignment horizontal="left" vertical="top"/>
    </xf>
    <xf numFmtId="0" fontId="20" fillId="62" borderId="38" xfId="0" applyFont="1" applyFill="1" applyBorder="1" applyAlignment="1">
      <alignment horizontal="center" vertical="center" wrapText="1"/>
    </xf>
    <xf numFmtId="0" fontId="20" fillId="62" borderId="39" xfId="0" applyFont="1" applyFill="1" applyBorder="1" applyAlignment="1">
      <alignment horizontal="center" vertical="center" wrapText="1"/>
    </xf>
    <xf numFmtId="0" fontId="20" fillId="62" borderId="9" xfId="0" applyFont="1" applyFill="1" applyBorder="1" applyAlignment="1">
      <alignment horizontal="center" vertical="center"/>
    </xf>
    <xf numFmtId="0" fontId="20" fillId="62" borderId="41" xfId="0" applyFont="1" applyFill="1" applyBorder="1" applyAlignment="1">
      <alignment horizontal="center" vertical="center"/>
    </xf>
    <xf numFmtId="0" fontId="20" fillId="62" borderId="9" xfId="0" applyFont="1" applyFill="1" applyBorder="1" applyAlignment="1">
      <alignment horizontal="center" vertical="center" wrapText="1"/>
    </xf>
    <xf numFmtId="0" fontId="21" fillId="62" borderId="9" xfId="0" applyFont="1" applyFill="1" applyBorder="1" applyAlignment="1">
      <alignment horizontal="center" vertical="center" wrapText="1"/>
    </xf>
    <xf numFmtId="0" fontId="20" fillId="62" borderId="41" xfId="0" applyFont="1" applyFill="1" applyBorder="1" applyAlignment="1">
      <alignment horizontal="center" vertical="center" wrapText="1"/>
    </xf>
    <xf numFmtId="0" fontId="22" fillId="62" borderId="33" xfId="0" applyFont="1" applyFill="1" applyBorder="1" applyAlignment="1">
      <alignment horizontal="center" vertical="center"/>
    </xf>
    <xf numFmtId="0" fontId="22" fillId="62" borderId="34" xfId="0" applyFont="1" applyFill="1" applyBorder="1" applyAlignment="1">
      <alignment horizontal="center" vertical="center"/>
    </xf>
    <xf numFmtId="0" fontId="22" fillId="62" borderId="34" xfId="0" applyFont="1" applyFill="1" applyBorder="1" applyAlignment="1">
      <alignment horizontal="left" vertical="center" wrapText="1"/>
    </xf>
    <xf numFmtId="0" fontId="22" fillId="62" borderId="34" xfId="0" applyFont="1" applyFill="1" applyBorder="1" applyAlignment="1">
      <alignment horizontal="left" vertical="center"/>
    </xf>
    <xf numFmtId="43" fontId="22" fillId="62" borderId="34" xfId="2" applyFont="1" applyFill="1" applyBorder="1" applyAlignment="1">
      <alignment horizontal="right" vertical="center"/>
    </xf>
    <xf numFmtId="3" fontId="22" fillId="62" borderId="34" xfId="0" applyNumberFormat="1" applyFont="1" applyFill="1" applyBorder="1" applyAlignment="1">
      <alignment horizontal="right" vertical="center"/>
    </xf>
    <xf numFmtId="43" fontId="22" fillId="62" borderId="7" xfId="2" applyFont="1" applyFill="1" applyBorder="1" applyAlignment="1">
      <alignment horizontal="right" vertical="center"/>
    </xf>
    <xf numFmtId="10" fontId="22" fillId="62" borderId="34" xfId="0" applyNumberFormat="1" applyFont="1" applyFill="1" applyBorder="1" applyAlignment="1">
      <alignment horizontal="right" vertical="center"/>
    </xf>
    <xf numFmtId="0" fontId="1" fillId="62" borderId="2" xfId="0" applyFont="1" applyFill="1" applyBorder="1" applyAlignment="1">
      <alignment horizontal="left" vertical="top"/>
    </xf>
    <xf numFmtId="0" fontId="20" fillId="62" borderId="42" xfId="0" applyFont="1" applyFill="1" applyBorder="1" applyAlignment="1">
      <alignment horizontal="center" vertical="center" wrapText="1"/>
    </xf>
    <xf numFmtId="0" fontId="20" fillId="62" borderId="43" xfId="0" applyFont="1" applyFill="1" applyBorder="1" applyAlignment="1">
      <alignment horizontal="center" vertical="center" wrapText="1"/>
    </xf>
    <xf numFmtId="0" fontId="20" fillId="62" borderId="43" xfId="0" applyFont="1" applyFill="1" applyBorder="1" applyAlignment="1">
      <alignment horizontal="center" vertical="center"/>
    </xf>
    <xf numFmtId="0" fontId="20" fillId="62" borderId="44" xfId="0" applyFont="1" applyFill="1" applyBorder="1" applyAlignment="1">
      <alignment horizontal="center" vertical="center"/>
    </xf>
    <xf numFmtId="0" fontId="22" fillId="62" borderId="34" xfId="0" applyFont="1" applyFill="1" applyBorder="1" applyAlignment="1">
      <alignment horizontal="center" vertical="center" wrapText="1"/>
    </xf>
    <xf numFmtId="0" fontId="22" fillId="62" borderId="45" xfId="0" applyFont="1" applyFill="1" applyBorder="1" applyAlignment="1">
      <alignment horizontal="center" vertical="center" wrapText="1"/>
    </xf>
    <xf numFmtId="0" fontId="22" fillId="62" borderId="45" xfId="0" applyFont="1" applyFill="1" applyBorder="1" applyAlignment="1">
      <alignment horizontal="left" vertical="center"/>
    </xf>
    <xf numFmtId="0" fontId="22" fillId="62" borderId="46" xfId="0" applyFont="1" applyFill="1" applyBorder="1" applyAlignment="1">
      <alignment horizontal="center" vertical="center"/>
    </xf>
    <xf numFmtId="0" fontId="22" fillId="62" borderId="47" xfId="0" applyFont="1" applyFill="1" applyBorder="1" applyAlignment="1">
      <alignment horizontal="center" vertical="center"/>
    </xf>
    <xf numFmtId="0" fontId="22" fillId="62" borderId="47" xfId="0" applyFont="1" applyFill="1" applyBorder="1" applyAlignment="1">
      <alignment horizontal="left" vertical="center"/>
    </xf>
    <xf numFmtId="3" fontId="22" fillId="62" borderId="47" xfId="0" applyNumberFormat="1" applyFont="1" applyFill="1" applyBorder="1" applyAlignment="1">
      <alignment horizontal="right" vertical="center"/>
    </xf>
    <xf numFmtId="3" fontId="22" fillId="62" borderId="48" xfId="0" applyNumberFormat="1" applyFont="1" applyFill="1" applyBorder="1" applyAlignment="1">
      <alignment horizontal="right" vertical="center"/>
    </xf>
    <xf numFmtId="10" fontId="22" fillId="62" borderId="47" xfId="0" applyNumberFormat="1" applyFont="1" applyFill="1" applyBorder="1" applyAlignment="1">
      <alignment horizontal="right" vertical="center"/>
    </xf>
    <xf numFmtId="0" fontId="22" fillId="62" borderId="47" xfId="0" applyFont="1" applyFill="1" applyBorder="1" applyAlignment="1">
      <alignment horizontal="center" vertical="center" wrapText="1"/>
    </xf>
    <xf numFmtId="0" fontId="3" fillId="60" borderId="50" xfId="0" applyFont="1" applyFill="1" applyBorder="1" applyAlignment="1">
      <alignment horizontal="left" vertical="center"/>
    </xf>
    <xf numFmtId="0" fontId="5" fillId="60" borderId="54" xfId="0" applyFont="1" applyFill="1" applyBorder="1" applyAlignment="1">
      <alignment horizontal="right" vertical="center"/>
    </xf>
    <xf numFmtId="164" fontId="5" fillId="60" borderId="55" xfId="0" applyNumberFormat="1" applyFont="1" applyFill="1" applyBorder="1" applyAlignment="1">
      <alignment horizontal="left" vertical="center"/>
    </xf>
    <xf numFmtId="0" fontId="5" fillId="60" borderId="8" xfId="0" applyFont="1" applyFill="1" applyBorder="1" applyAlignment="1">
      <alignment horizontal="center" vertical="center"/>
    </xf>
    <xf numFmtId="0" fontId="5" fillId="60" borderId="10" xfId="0" applyFont="1" applyFill="1" applyBorder="1" applyAlignment="1">
      <alignment horizontal="center" vertical="center" wrapText="1"/>
    </xf>
    <xf numFmtId="0" fontId="5" fillId="60" borderId="11" xfId="0" applyFont="1" applyFill="1" applyBorder="1" applyAlignment="1">
      <alignment horizontal="center" vertical="center" wrapText="1"/>
    </xf>
    <xf numFmtId="0" fontId="5" fillId="60" borderId="12" xfId="0" applyFont="1" applyFill="1" applyBorder="1" applyAlignment="1">
      <alignment horizontal="center" vertical="center" wrapText="1"/>
    </xf>
    <xf numFmtId="0" fontId="5" fillId="60" borderId="13" xfId="0" applyFont="1" applyFill="1" applyBorder="1" applyAlignment="1">
      <alignment horizontal="center" vertical="center" wrapText="1"/>
    </xf>
    <xf numFmtId="0" fontId="5" fillId="60" borderId="14" xfId="0" applyFont="1" applyFill="1" applyBorder="1" applyAlignment="1">
      <alignment horizontal="center" vertical="center" wrapText="1"/>
    </xf>
    <xf numFmtId="0" fontId="5" fillId="60" borderId="15" xfId="0" applyFont="1" applyFill="1" applyBorder="1" applyAlignment="1">
      <alignment horizontal="center" vertical="center"/>
    </xf>
    <xf numFmtId="0" fontId="5" fillId="60" borderId="16" xfId="0" applyFont="1" applyFill="1" applyBorder="1" applyAlignment="1">
      <alignment horizontal="center" vertical="center"/>
    </xf>
    <xf numFmtId="0" fontId="6" fillId="62" borderId="18" xfId="0" applyFont="1" applyFill="1" applyBorder="1" applyAlignment="1">
      <alignment horizontal="center" vertical="center"/>
    </xf>
    <xf numFmtId="0" fontId="6" fillId="62" borderId="19" xfId="0" applyFont="1" applyFill="1" applyBorder="1" applyAlignment="1">
      <alignment horizontal="center" vertical="center"/>
    </xf>
    <xf numFmtId="0" fontId="6" fillId="62" borderId="20" xfId="0" applyFont="1" applyFill="1" applyBorder="1" applyAlignment="1">
      <alignment horizontal="center" vertical="center"/>
    </xf>
    <xf numFmtId="0" fontId="6" fillId="62" borderId="21" xfId="0" applyFont="1" applyFill="1" applyBorder="1" applyAlignment="1">
      <alignment horizontal="center" vertical="center"/>
    </xf>
    <xf numFmtId="0" fontId="7" fillId="62" borderId="22" xfId="0" applyFont="1" applyFill="1" applyBorder="1" applyAlignment="1">
      <alignment horizontal="center" vertical="center"/>
    </xf>
    <xf numFmtId="0" fontId="8" fillId="62" borderId="23" xfId="0" applyFont="1" applyFill="1" applyBorder="1" applyAlignment="1">
      <alignment horizontal="center" vertical="center"/>
    </xf>
    <xf numFmtId="0" fontId="6" fillId="62" borderId="24" xfId="0" applyFont="1" applyFill="1" applyBorder="1" applyAlignment="1">
      <alignment horizontal="center" vertical="center"/>
    </xf>
    <xf numFmtId="0" fontId="9" fillId="55" borderId="33" xfId="0" applyFont="1" applyFill="1" applyBorder="1" applyAlignment="1">
      <alignment horizontal="center" vertical="center"/>
    </xf>
    <xf numFmtId="0" fontId="9" fillId="55" borderId="34" xfId="0" applyFont="1" applyFill="1" applyBorder="1" applyAlignment="1">
      <alignment horizontal="left" vertical="center"/>
    </xf>
    <xf numFmtId="4" fontId="9" fillId="55" borderId="34" xfId="0" applyNumberFormat="1" applyFont="1" applyFill="1" applyBorder="1" applyAlignment="1">
      <alignment horizontal="right" vertical="center"/>
    </xf>
    <xf numFmtId="10" fontId="9" fillId="55" borderId="34" xfId="0" applyNumberFormat="1" applyFont="1" applyFill="1" applyBorder="1" applyAlignment="1">
      <alignment horizontal="right" vertical="center"/>
    </xf>
    <xf numFmtId="43" fontId="9" fillId="55" borderId="34" xfId="2" applyFont="1" applyFill="1" applyBorder="1" applyAlignment="1">
      <alignment horizontal="right" vertical="center"/>
    </xf>
    <xf numFmtId="10" fontId="9" fillId="55" borderId="7" xfId="0" applyNumberFormat="1" applyFont="1" applyFill="1" applyBorder="1" applyAlignment="1">
      <alignment horizontal="right" vertical="center"/>
    </xf>
    <xf numFmtId="0" fontId="10" fillId="55" borderId="33" xfId="0" applyFont="1" applyFill="1" applyBorder="1" applyAlignment="1">
      <alignment horizontal="center" vertical="center"/>
    </xf>
    <xf numFmtId="0" fontId="10" fillId="55" borderId="34" xfId="0" applyFont="1" applyFill="1" applyBorder="1" applyAlignment="1">
      <alignment horizontal="left" vertical="center"/>
    </xf>
    <xf numFmtId="4" fontId="10" fillId="55" borderId="34" xfId="0" applyNumberFormat="1" applyFont="1" applyFill="1" applyBorder="1" applyAlignment="1">
      <alignment horizontal="right" vertical="center"/>
    </xf>
    <xf numFmtId="10" fontId="10" fillId="55" borderId="34" xfId="0" applyNumberFormat="1" applyFont="1" applyFill="1" applyBorder="1" applyAlignment="1">
      <alignment horizontal="right" vertical="center"/>
    </xf>
    <xf numFmtId="3" fontId="9" fillId="55" borderId="34" xfId="0" applyNumberFormat="1" applyFont="1" applyFill="1" applyBorder="1" applyAlignment="1">
      <alignment horizontal="right" vertical="center"/>
    </xf>
    <xf numFmtId="3" fontId="10" fillId="55" borderId="34" xfId="0" applyNumberFormat="1" applyFont="1" applyFill="1" applyBorder="1" applyAlignment="1">
      <alignment horizontal="right" vertical="center"/>
    </xf>
    <xf numFmtId="10" fontId="10" fillId="55" borderId="7" xfId="0" applyNumberFormat="1" applyFont="1" applyFill="1" applyBorder="1" applyAlignment="1">
      <alignment horizontal="right" vertical="center"/>
    </xf>
    <xf numFmtId="0" fontId="5" fillId="55" borderId="33" xfId="0" applyFont="1" applyFill="1" applyBorder="1" applyAlignment="1">
      <alignment horizontal="center" vertical="center"/>
    </xf>
    <xf numFmtId="0" fontId="5" fillId="55" borderId="34" xfId="0" applyFont="1" applyFill="1" applyBorder="1" applyAlignment="1">
      <alignment horizontal="left" vertical="center"/>
    </xf>
    <xf numFmtId="4" fontId="5" fillId="55" borderId="34" xfId="0" applyNumberFormat="1" applyFont="1" applyFill="1" applyBorder="1" applyAlignment="1">
      <alignment horizontal="right" vertical="center"/>
    </xf>
    <xf numFmtId="10" fontId="5" fillId="55" borderId="34" xfId="0" applyNumberFormat="1" applyFont="1" applyFill="1" applyBorder="1" applyAlignment="1">
      <alignment horizontal="right" vertical="center"/>
    </xf>
    <xf numFmtId="10" fontId="5" fillId="55" borderId="7" xfId="0" applyNumberFormat="1" applyFont="1" applyFill="1" applyBorder="1" applyAlignment="1">
      <alignment horizontal="right" vertical="center"/>
    </xf>
    <xf numFmtId="3" fontId="10" fillId="55" borderId="7" xfId="0" applyNumberFormat="1" applyFont="1" applyFill="1" applyBorder="1" applyAlignment="1">
      <alignment horizontal="right" vertical="center"/>
    </xf>
    <xf numFmtId="0" fontId="6" fillId="62" borderId="29" xfId="0" applyFont="1" applyFill="1" applyBorder="1" applyAlignment="1">
      <alignment horizontal="center" vertical="center"/>
    </xf>
    <xf numFmtId="0" fontId="6" fillId="62" borderId="30" xfId="0" applyFont="1" applyFill="1" applyBorder="1" applyAlignment="1">
      <alignment horizontal="center" vertical="center"/>
    </xf>
    <xf numFmtId="0" fontId="6" fillId="62" borderId="31" xfId="0" applyFont="1" applyFill="1" applyBorder="1" applyAlignment="1">
      <alignment horizontal="center" vertical="center"/>
    </xf>
    <xf numFmtId="0" fontId="6" fillId="62" borderId="32" xfId="0" applyFont="1" applyFill="1" applyBorder="1" applyAlignment="1">
      <alignment horizontal="center" vertical="center"/>
    </xf>
    <xf numFmtId="0" fontId="8" fillId="62" borderId="22" xfId="0" applyFont="1" applyFill="1" applyBorder="1" applyAlignment="1">
      <alignment horizontal="center" vertical="center"/>
    </xf>
    <xf numFmtId="0" fontId="5" fillId="55" borderId="34" xfId="0" applyFont="1" applyFill="1" applyBorder="1" applyAlignment="1">
      <alignment horizontal="left" vertical="center" wrapText="1"/>
    </xf>
    <xf numFmtId="0" fontId="9" fillId="55" borderId="34" xfId="0" applyFont="1" applyFill="1" applyBorder="1" applyAlignment="1">
      <alignment horizontal="left" vertical="center" wrapText="1"/>
    </xf>
    <xf numFmtId="0" fontId="24" fillId="55" borderId="34" xfId="0" applyFont="1" applyFill="1" applyBorder="1" applyAlignment="1">
      <alignment horizontal="left" vertical="center" wrapText="1"/>
    </xf>
    <xf numFmtId="4" fontId="24" fillId="55" borderId="34" xfId="0" applyNumberFormat="1" applyFont="1" applyFill="1" applyBorder="1" applyAlignment="1">
      <alignment horizontal="right" vertical="center"/>
    </xf>
    <xf numFmtId="3" fontId="24" fillId="55" borderId="34" xfId="0" applyNumberFormat="1" applyFont="1" applyFill="1" applyBorder="1" applyAlignment="1">
      <alignment horizontal="right" vertical="center"/>
    </xf>
    <xf numFmtId="10" fontId="24" fillId="55" borderId="7" xfId="0" applyNumberFormat="1" applyFont="1" applyFill="1" applyBorder="1" applyAlignment="1">
      <alignment horizontal="right" vertical="center"/>
    </xf>
    <xf numFmtId="0" fontId="11" fillId="62" borderId="57" xfId="0" applyFont="1" applyFill="1" applyBorder="1" applyAlignment="1">
      <alignment horizontal="left" vertical="center"/>
    </xf>
    <xf numFmtId="0" fontId="11" fillId="62" borderId="2" xfId="0" applyFont="1" applyFill="1" applyBorder="1" applyAlignment="1">
      <alignment horizontal="left" vertical="center"/>
    </xf>
    <xf numFmtId="0" fontId="0" fillId="0" borderId="2" xfId="0" applyBorder="1"/>
    <xf numFmtId="0" fontId="20" fillId="62" borderId="58" xfId="0" applyFont="1" applyFill="1" applyBorder="1" applyAlignment="1">
      <alignment vertical="center"/>
    </xf>
    <xf numFmtId="0" fontId="21" fillId="62" borderId="9" xfId="0" applyFont="1" applyFill="1" applyBorder="1" applyAlignment="1">
      <alignment vertical="center" wrapText="1"/>
    </xf>
    <xf numFmtId="10" fontId="22" fillId="62" borderId="34" xfId="2" applyNumberFormat="1" applyFont="1" applyFill="1" applyBorder="1" applyAlignment="1">
      <alignment horizontal="right" vertical="center"/>
    </xf>
    <xf numFmtId="0" fontId="3" fillId="60" borderId="3" xfId="0" applyFont="1" applyFill="1" applyBorder="1" applyAlignment="1">
      <alignment horizontal="left" vertical="center" wrapText="1"/>
    </xf>
    <xf numFmtId="0" fontId="3" fillId="60" borderId="4" xfId="0" applyFont="1" applyFill="1" applyBorder="1" applyAlignment="1">
      <alignment horizontal="left" vertical="center" wrapText="1"/>
    </xf>
    <xf numFmtId="0" fontId="3" fillId="60" borderId="50" xfId="0" applyFont="1" applyFill="1" applyBorder="1" applyAlignment="1">
      <alignment horizontal="left" vertical="center" wrapText="1"/>
    </xf>
    <xf numFmtId="0" fontId="3" fillId="60" borderId="52" xfId="0" applyFont="1" applyFill="1" applyBorder="1" applyAlignment="1">
      <alignment horizontal="left" vertical="center" wrapText="1"/>
    </xf>
    <xf numFmtId="0" fontId="5" fillId="60" borderId="62" xfId="0" applyFont="1" applyFill="1" applyBorder="1" applyAlignment="1">
      <alignment horizontal="center" vertical="center" wrapText="1"/>
    </xf>
    <xf numFmtId="0" fontId="5" fillId="60" borderId="63" xfId="0" applyFont="1" applyFill="1" applyBorder="1" applyAlignment="1">
      <alignment horizontal="center" vertical="center" wrapText="1"/>
    </xf>
    <xf numFmtId="0" fontId="5" fillId="60" borderId="64" xfId="0" applyFont="1" applyFill="1" applyBorder="1" applyAlignment="1">
      <alignment horizontal="center" vertical="center" wrapText="1"/>
    </xf>
    <xf numFmtId="0" fontId="5" fillId="60" borderId="6" xfId="0" applyFont="1" applyFill="1" applyBorder="1" applyAlignment="1">
      <alignment horizontal="center" vertical="center"/>
    </xf>
    <xf numFmtId="0" fontId="6" fillId="62" borderId="65" xfId="0" applyFont="1" applyFill="1" applyBorder="1" applyAlignment="1">
      <alignment horizontal="center" vertical="center"/>
    </xf>
    <xf numFmtId="0" fontId="25" fillId="62" borderId="33" xfId="0" applyFont="1" applyFill="1" applyBorder="1" applyAlignment="1">
      <alignment horizontal="center" vertical="center"/>
    </xf>
    <xf numFmtId="0" fontId="26" fillId="62" borderId="34" xfId="0" applyFont="1" applyFill="1" applyBorder="1" applyAlignment="1">
      <alignment horizontal="left" vertical="center" wrapText="1"/>
    </xf>
    <xf numFmtId="0" fontId="25" fillId="62" borderId="34" xfId="0" applyFont="1" applyFill="1" applyBorder="1" applyAlignment="1">
      <alignment horizontal="right" vertical="center"/>
    </xf>
    <xf numFmtId="43" fontId="25" fillId="62" borderId="34" xfId="2" applyFont="1" applyFill="1" applyBorder="1" applyAlignment="1">
      <alignment horizontal="right" vertical="center"/>
    </xf>
    <xf numFmtId="3" fontId="25" fillId="62" borderId="34" xfId="0" applyNumberFormat="1" applyFont="1" applyFill="1" applyBorder="1" applyAlignment="1">
      <alignment horizontal="right" vertical="center"/>
    </xf>
    <xf numFmtId="0" fontId="25" fillId="0" borderId="34" xfId="0" applyFont="1" applyBorder="1" applyAlignment="1">
      <alignment horizontal="right" vertical="center"/>
    </xf>
    <xf numFmtId="3" fontId="25" fillId="0" borderId="34" xfId="0" applyNumberFormat="1" applyFont="1" applyBorder="1" applyAlignment="1">
      <alignment horizontal="right" vertical="center"/>
    </xf>
    <xf numFmtId="0" fontId="16" fillId="62" borderId="0" xfId="0" applyFont="1" applyFill="1" applyAlignment="1" applyProtection="1">
      <alignment wrapText="1"/>
      <protection locked="0"/>
    </xf>
    <xf numFmtId="0" fontId="27" fillId="62" borderId="33" xfId="0" applyFont="1" applyFill="1" applyBorder="1" applyAlignment="1">
      <alignment horizontal="center" vertical="center"/>
    </xf>
    <xf numFmtId="0" fontId="10" fillId="62" borderId="34" xfId="0" applyFont="1" applyFill="1" applyBorder="1" applyAlignment="1">
      <alignment horizontal="left" vertical="center" wrapText="1"/>
    </xf>
    <xf numFmtId="0" fontId="27" fillId="62" borderId="34" xfId="0" applyFont="1" applyFill="1" applyBorder="1" applyAlignment="1">
      <alignment horizontal="right" vertical="center"/>
    </xf>
    <xf numFmtId="43" fontId="27" fillId="62" borderId="34" xfId="2" applyFont="1" applyFill="1" applyBorder="1" applyAlignment="1">
      <alignment horizontal="right" vertical="center"/>
    </xf>
    <xf numFmtId="3" fontId="27" fillId="62" borderId="34" xfId="0" applyNumberFormat="1" applyFont="1" applyFill="1" applyBorder="1" applyAlignment="1">
      <alignment horizontal="right" vertical="center"/>
    </xf>
    <xf numFmtId="0" fontId="27" fillId="62" borderId="7" xfId="0" applyFont="1" applyFill="1" applyBorder="1" applyAlignment="1">
      <alignment horizontal="right" vertical="center" wrapText="1"/>
    </xf>
    <xf numFmtId="0" fontId="16" fillId="0" borderId="0" xfId="0" applyFont="1"/>
    <xf numFmtId="0" fontId="21" fillId="62" borderId="41" xfId="0" applyFont="1" applyFill="1" applyBorder="1" applyAlignment="1">
      <alignment horizontal="center" vertical="center" wrapText="1"/>
    </xf>
    <xf numFmtId="0" fontId="22" fillId="62" borderId="34" xfId="0" applyFont="1" applyFill="1" applyBorder="1" applyAlignment="1">
      <alignment vertical="center" wrapText="1"/>
    </xf>
    <xf numFmtId="3" fontId="22" fillId="0" borderId="34" xfId="0" applyNumberFormat="1" applyFont="1" applyBorder="1" applyAlignment="1">
      <alignment horizontal="right" vertical="center"/>
    </xf>
    <xf numFmtId="0" fontId="22" fillId="62" borderId="49" xfId="0" applyFont="1" applyFill="1" applyBorder="1" applyAlignment="1">
      <alignment vertical="center" wrapText="1"/>
    </xf>
    <xf numFmtId="0" fontId="22" fillId="0" borderId="34" xfId="0" applyFont="1" applyBorder="1" applyAlignment="1">
      <alignment horizontal="center" vertical="center"/>
    </xf>
    <xf numFmtId="164" fontId="20" fillId="62" borderId="39" xfId="0" applyNumberFormat="1" applyFont="1" applyFill="1" applyBorder="1" applyAlignment="1">
      <alignment horizontal="center" vertical="center" wrapText="1"/>
    </xf>
    <xf numFmtId="0" fontId="20" fillId="62" borderId="66" xfId="0" applyFont="1" applyFill="1" applyBorder="1" applyAlignment="1">
      <alignment horizontal="center" vertical="center" wrapText="1"/>
    </xf>
    <xf numFmtId="0" fontId="22" fillId="62" borderId="67" xfId="0" applyFont="1" applyFill="1" applyBorder="1" applyAlignment="1">
      <alignment horizontal="center" vertical="center"/>
    </xf>
    <xf numFmtId="0" fontId="22" fillId="62" borderId="68" xfId="0" applyFont="1" applyFill="1" applyBorder="1" applyAlignment="1">
      <alignment horizontal="center" vertical="center"/>
    </xf>
    <xf numFmtId="0" fontId="22" fillId="62" borderId="68" xfId="0" applyFont="1" applyFill="1" applyBorder="1" applyAlignment="1">
      <alignment horizontal="left" vertical="center" wrapText="1"/>
    </xf>
    <xf numFmtId="0" fontId="22" fillId="55" borderId="68" xfId="0" applyFont="1" applyFill="1" applyBorder="1" applyAlignment="1">
      <alignment horizontal="left" vertical="center" wrapText="1"/>
    </xf>
    <xf numFmtId="0" fontId="28" fillId="55" borderId="68" xfId="0" applyFont="1" applyFill="1" applyBorder="1" applyAlignment="1">
      <alignment horizontal="left" vertical="center" wrapText="1"/>
    </xf>
    <xf numFmtId="3" fontId="22" fillId="55" borderId="68" xfId="0" applyNumberFormat="1" applyFont="1" applyFill="1" applyBorder="1" applyAlignment="1">
      <alignment horizontal="right" vertical="center"/>
    </xf>
    <xf numFmtId="3" fontId="22" fillId="55" borderId="69" xfId="0" applyNumberFormat="1" applyFont="1" applyFill="1" applyBorder="1" applyAlignment="1">
      <alignment horizontal="right" vertical="center"/>
    </xf>
    <xf numFmtId="0" fontId="29" fillId="63" borderId="68" xfId="0" applyFont="1" applyFill="1" applyBorder="1" applyAlignment="1">
      <alignment horizontal="left" vertical="center" wrapText="1"/>
    </xf>
    <xf numFmtId="0" fontId="28" fillId="63" borderId="68" xfId="0" applyFont="1" applyFill="1" applyBorder="1" applyAlignment="1">
      <alignment horizontal="left" vertical="center" wrapText="1"/>
    </xf>
    <xf numFmtId="3" fontId="29" fillId="63" borderId="68" xfId="0" applyNumberFormat="1" applyFont="1" applyFill="1" applyBorder="1" applyAlignment="1">
      <alignment horizontal="right" vertical="center"/>
    </xf>
    <xf numFmtId="3" fontId="29" fillId="63" borderId="69" xfId="0" applyNumberFormat="1" applyFont="1" applyFill="1" applyBorder="1" applyAlignment="1">
      <alignment horizontal="right" vertical="center"/>
    </xf>
    <xf numFmtId="0" fontId="30" fillId="63" borderId="68" xfId="0" applyFont="1" applyFill="1" applyBorder="1" applyAlignment="1">
      <alignment horizontal="left" vertical="center" wrapText="1"/>
    </xf>
    <xf numFmtId="0" fontId="22" fillId="63" borderId="68" xfId="0" applyFont="1" applyFill="1" applyBorder="1" applyAlignment="1">
      <alignment horizontal="left" vertical="center" wrapText="1"/>
    </xf>
    <xf numFmtId="3" fontId="30" fillId="63" borderId="68" xfId="0" applyNumberFormat="1" applyFont="1" applyFill="1" applyBorder="1" applyAlignment="1">
      <alignment horizontal="right" vertical="center"/>
    </xf>
    <xf numFmtId="3" fontId="30" fillId="63" borderId="69" xfId="0" applyNumberFormat="1" applyFont="1" applyFill="1" applyBorder="1" applyAlignment="1">
      <alignment horizontal="right" vertical="center"/>
    </xf>
    <xf numFmtId="0" fontId="22" fillId="62" borderId="2" xfId="0" applyFont="1" applyFill="1" applyBorder="1" applyAlignment="1">
      <alignment horizontal="left" vertical="top"/>
    </xf>
    <xf numFmtId="0" fontId="32" fillId="60" borderId="70" xfId="0" applyFont="1" applyFill="1" applyBorder="1" applyAlignment="1">
      <alignment horizontal="center" vertical="center" wrapText="1"/>
    </xf>
    <xf numFmtId="0" fontId="32" fillId="60" borderId="73" xfId="0" applyFont="1" applyFill="1" applyBorder="1" applyAlignment="1">
      <alignment horizontal="center" vertical="center" wrapText="1"/>
    </xf>
    <xf numFmtId="0" fontId="32" fillId="60" borderId="74" xfId="0" applyFont="1" applyFill="1" applyBorder="1" applyAlignment="1">
      <alignment horizontal="center" vertical="center" wrapText="1"/>
    </xf>
    <xf numFmtId="0" fontId="32" fillId="60" borderId="74" xfId="0" applyFont="1" applyFill="1" applyBorder="1" applyAlignment="1">
      <alignment vertical="center" wrapText="1"/>
    </xf>
    <xf numFmtId="0" fontId="33" fillId="62" borderId="76" xfId="0" applyFont="1" applyFill="1" applyBorder="1" applyAlignment="1">
      <alignment horizontal="center" vertical="center" wrapText="1"/>
    </xf>
    <xf numFmtId="0" fontId="34" fillId="62" borderId="76" xfId="0" applyFont="1" applyFill="1" applyBorder="1" applyAlignment="1">
      <alignment horizontal="center" vertical="center" wrapText="1"/>
    </xf>
    <xf numFmtId="0" fontId="34" fillId="62" borderId="82" xfId="0" applyFont="1" applyFill="1" applyBorder="1" applyAlignment="1">
      <alignment horizontal="center" vertical="center"/>
    </xf>
    <xf numFmtId="0" fontId="35" fillId="62" borderId="34" xfId="0" applyFont="1" applyFill="1" applyBorder="1" applyAlignment="1">
      <alignment horizontal="center" vertical="center" wrapText="1"/>
    </xf>
    <xf numFmtId="0" fontId="35" fillId="62" borderId="83" xfId="0" applyFont="1" applyFill="1" applyBorder="1" applyAlignment="1">
      <alignment horizontal="center" vertical="center" wrapText="1"/>
    </xf>
    <xf numFmtId="0" fontId="35" fillId="62" borderId="81" xfId="0" applyFont="1" applyFill="1" applyBorder="1" applyAlignment="1">
      <alignment horizontal="center" vertical="center" wrapText="1"/>
    </xf>
    <xf numFmtId="0" fontId="37" fillId="62" borderId="76" xfId="0" applyFont="1" applyFill="1" applyBorder="1" applyAlignment="1">
      <alignment horizontal="center" vertical="center" wrapText="1"/>
    </xf>
    <xf numFmtId="0" fontId="40" fillId="62" borderId="88" xfId="0" applyFont="1" applyFill="1" applyBorder="1" applyAlignment="1">
      <alignment horizontal="center" vertical="center"/>
    </xf>
    <xf numFmtId="0" fontId="41" fillId="62" borderId="89" xfId="0" applyFont="1" applyFill="1" applyBorder="1" applyAlignment="1">
      <alignment horizontal="left" vertical="center" wrapText="1"/>
    </xf>
    <xf numFmtId="0" fontId="41" fillId="62" borderId="90" xfId="0" applyFont="1" applyFill="1" applyBorder="1" applyAlignment="1">
      <alignment horizontal="center" vertical="center"/>
    </xf>
    <xf numFmtId="0" fontId="41" fillId="62" borderId="90" xfId="0" applyFont="1" applyFill="1" applyBorder="1" applyAlignment="1">
      <alignment horizontal="left" vertical="center" wrapText="1"/>
    </xf>
    <xf numFmtId="0" fontId="41" fillId="62" borderId="90" xfId="0" applyFont="1" applyFill="1" applyBorder="1" applyAlignment="1">
      <alignment horizontal="right" vertical="center" wrapText="1"/>
    </xf>
    <xf numFmtId="3" fontId="41" fillId="62" borderId="90" xfId="0" applyNumberFormat="1" applyFont="1" applyFill="1" applyBorder="1" applyAlignment="1">
      <alignment horizontal="right" vertical="center"/>
    </xf>
    <xf numFmtId="9" fontId="41" fillId="62" borderId="91" xfId="0" applyNumberFormat="1" applyFont="1" applyFill="1" applyBorder="1" applyAlignment="1">
      <alignment horizontal="right" vertical="center"/>
    </xf>
    <xf numFmtId="0" fontId="41" fillId="62" borderId="90" xfId="0" applyFont="1" applyFill="1" applyBorder="1" applyAlignment="1">
      <alignment horizontal="left" vertical="center"/>
    </xf>
    <xf numFmtId="3" fontId="41" fillId="62" borderId="90" xfId="0" applyNumberFormat="1" applyFont="1" applyFill="1" applyBorder="1" applyAlignment="1">
      <alignment horizontal="right" vertical="center" wrapText="1"/>
    </xf>
    <xf numFmtId="0" fontId="41" fillId="55" borderId="2" xfId="0" applyFont="1" applyFill="1" applyBorder="1" applyAlignment="1">
      <alignment horizontal="left" vertical="center"/>
    </xf>
    <xf numFmtId="0" fontId="36" fillId="62" borderId="9" xfId="0" applyFont="1" applyFill="1" applyBorder="1" applyAlignment="1">
      <alignment horizontal="left" vertical="center"/>
    </xf>
    <xf numFmtId="43" fontId="0" fillId="0" borderId="0" xfId="2" applyFont="1"/>
    <xf numFmtId="165" fontId="22" fillId="62" borderId="48" xfId="0" applyNumberFormat="1" applyFont="1" applyFill="1" applyBorder="1" applyAlignment="1">
      <alignment horizontal="right" vertical="center"/>
    </xf>
    <xf numFmtId="0" fontId="11" fillId="62" borderId="47" xfId="0" applyFont="1" applyFill="1" applyBorder="1" applyAlignment="1">
      <alignment horizontal="left" vertical="center"/>
    </xf>
    <xf numFmtId="0" fontId="11" fillId="62" borderId="2" xfId="0" applyFont="1" applyFill="1" applyBorder="1" applyAlignment="1">
      <alignment vertical="center"/>
    </xf>
    <xf numFmtId="0" fontId="11" fillId="0" borderId="2" xfId="0" applyFont="1" applyBorder="1" applyAlignment="1">
      <alignment vertical="center"/>
    </xf>
    <xf numFmtId="10" fontId="22" fillId="62" borderId="49" xfId="0" applyNumberFormat="1" applyFont="1" applyFill="1" applyBorder="1" applyAlignment="1">
      <alignment horizontal="right" vertical="center"/>
    </xf>
    <xf numFmtId="0" fontId="10" fillId="55" borderId="34" xfId="0" applyFont="1" applyFill="1" applyBorder="1" applyAlignment="1">
      <alignment horizontal="center" vertical="center" wrapText="1"/>
    </xf>
    <xf numFmtId="0" fontId="11" fillId="62" borderId="47" xfId="0" applyFont="1" applyFill="1" applyBorder="1" applyAlignment="1">
      <alignment vertical="center"/>
    </xf>
    <xf numFmtId="43" fontId="22" fillId="62" borderId="49" xfId="2" applyFont="1" applyFill="1" applyBorder="1" applyAlignment="1">
      <alignment horizontal="right" vertical="center"/>
    </xf>
    <xf numFmtId="0" fontId="9" fillId="55" borderId="33" xfId="0" applyFont="1" applyFill="1" applyBorder="1" applyAlignment="1">
      <alignment horizontal="center" vertical="center" wrapText="1"/>
    </xf>
    <xf numFmtId="0" fontId="11" fillId="62" borderId="92" xfId="0" applyFont="1" applyFill="1" applyBorder="1" applyAlignment="1">
      <alignment vertical="center"/>
    </xf>
    <xf numFmtId="0" fontId="11" fillId="0" borderId="92" xfId="0" applyFont="1" applyBorder="1" applyAlignment="1">
      <alignment vertical="center"/>
    </xf>
    <xf numFmtId="43" fontId="22" fillId="55" borderId="68" xfId="2" applyFont="1" applyFill="1" applyBorder="1" applyAlignment="1">
      <alignment horizontal="right" vertical="center"/>
    </xf>
    <xf numFmtId="43" fontId="22" fillId="55" borderId="69" xfId="2" applyFont="1" applyFill="1" applyBorder="1" applyAlignment="1">
      <alignment horizontal="right" vertical="center"/>
    </xf>
    <xf numFmtId="43" fontId="22" fillId="55" borderId="68" xfId="2" applyFont="1" applyFill="1" applyBorder="1" applyAlignment="1">
      <alignment horizontal="left" vertical="center" wrapText="1"/>
    </xf>
    <xf numFmtId="43" fontId="30" fillId="63" borderId="68" xfId="2" applyFont="1" applyFill="1" applyBorder="1" applyAlignment="1">
      <alignment horizontal="right" vertical="center"/>
    </xf>
    <xf numFmtId="43" fontId="30" fillId="63" borderId="69" xfId="2" applyFont="1" applyFill="1" applyBorder="1" applyAlignment="1">
      <alignment horizontal="right" vertical="center"/>
    </xf>
    <xf numFmtId="43" fontId="41" fillId="62" borderId="90" xfId="2" applyFont="1" applyFill="1" applyBorder="1" applyAlignment="1">
      <alignment horizontal="right" vertical="center" wrapText="1"/>
    </xf>
    <xf numFmtId="43" fontId="41" fillId="62" borderId="90" xfId="2" applyFont="1" applyFill="1" applyBorder="1" applyAlignment="1">
      <alignment horizontal="right" vertical="center"/>
    </xf>
    <xf numFmtId="0" fontId="36" fillId="62" borderId="2" xfId="0" applyFont="1" applyFill="1" applyBorder="1" applyAlignment="1">
      <alignment vertical="center"/>
    </xf>
    <xf numFmtId="0" fontId="36" fillId="62" borderId="47" xfId="0" applyFont="1" applyFill="1" applyBorder="1" applyAlignment="1">
      <alignment horizontal="left" vertical="center"/>
    </xf>
    <xf numFmtId="43" fontId="0" fillId="0" borderId="0" xfId="0" applyNumberFormat="1"/>
    <xf numFmtId="10" fontId="0" fillId="0" borderId="0" xfId="0" applyNumberFormat="1"/>
    <xf numFmtId="0" fontId="18" fillId="62" borderId="2" xfId="0" applyFont="1" applyFill="1" applyBorder="1" applyAlignment="1">
      <alignment horizontal="center" vertical="top"/>
    </xf>
    <xf numFmtId="4" fontId="10" fillId="55" borderId="26" xfId="0" applyNumberFormat="1" applyFont="1" applyFill="1" applyBorder="1" applyAlignment="1">
      <alignment horizontal="right" vertical="center"/>
    </xf>
    <xf numFmtId="0" fontId="20" fillId="62" borderId="99" xfId="0" applyFont="1" applyFill="1" applyBorder="1" applyAlignment="1">
      <alignment horizontal="center" vertical="center"/>
    </xf>
    <xf numFmtId="0" fontId="43" fillId="0" borderId="106" xfId="0" applyFont="1" applyBorder="1"/>
    <xf numFmtId="0" fontId="44" fillId="0" borderId="106" xfId="0" applyFont="1" applyBorder="1" applyAlignment="1">
      <alignment horizontal="center"/>
    </xf>
    <xf numFmtId="0" fontId="44" fillId="0" borderId="106" xfId="0" applyFont="1" applyBorder="1" applyAlignment="1">
      <alignment wrapText="1"/>
    </xf>
    <xf numFmtId="165" fontId="25" fillId="62" borderId="34" xfId="0" applyNumberFormat="1" applyFont="1" applyFill="1" applyBorder="1" applyAlignment="1">
      <alignment horizontal="right" vertical="center"/>
    </xf>
    <xf numFmtId="0" fontId="26" fillId="62" borderId="34" xfId="0" applyFont="1" applyFill="1" applyBorder="1" applyAlignment="1">
      <alignment horizontal="left" vertical="center"/>
    </xf>
    <xf numFmtId="0" fontId="27" fillId="62" borderId="34" xfId="0" applyFont="1" applyFill="1" applyBorder="1" applyAlignment="1">
      <alignment horizontal="left" vertical="center"/>
    </xf>
    <xf numFmtId="165" fontId="27" fillId="62" borderId="34" xfId="0" applyNumberFormat="1" applyFont="1" applyFill="1" applyBorder="1" applyAlignment="1">
      <alignment horizontal="right" vertical="center"/>
    </xf>
    <xf numFmtId="0" fontId="6" fillId="62" borderId="107" xfId="0" applyFont="1" applyFill="1" applyBorder="1" applyAlignment="1">
      <alignment horizontal="center" vertical="center"/>
    </xf>
    <xf numFmtId="0" fontId="6" fillId="62" borderId="108" xfId="0" applyFont="1" applyFill="1" applyBorder="1" applyAlignment="1">
      <alignment horizontal="center" vertical="center"/>
    </xf>
    <xf numFmtId="0" fontId="20" fillId="62" borderId="57" xfId="0" applyFont="1" applyFill="1" applyBorder="1" applyAlignment="1">
      <alignment horizontal="center" vertical="center"/>
    </xf>
    <xf numFmtId="43" fontId="22" fillId="62" borderId="46" xfId="2" applyFont="1" applyFill="1" applyBorder="1" applyAlignment="1">
      <alignment horizontal="right" vertical="center"/>
    </xf>
    <xf numFmtId="0" fontId="46" fillId="0" borderId="106" xfId="0" applyFont="1" applyBorder="1" applyAlignment="1">
      <alignment horizontal="center"/>
    </xf>
    <xf numFmtId="3" fontId="47" fillId="62" borderId="90" xfId="0" applyNumberFormat="1" applyFont="1" applyFill="1" applyBorder="1" applyAlignment="1">
      <alignment horizontal="right" vertical="center"/>
    </xf>
    <xf numFmtId="0" fontId="48" fillId="64" borderId="34" xfId="0" applyFont="1" applyFill="1" applyBorder="1" applyAlignment="1">
      <alignment horizontal="right" vertical="center"/>
    </xf>
    <xf numFmtId="43" fontId="22" fillId="62" borderId="109" xfId="2" applyFont="1" applyFill="1" applyBorder="1" applyAlignment="1">
      <alignment horizontal="right" vertical="center"/>
    </xf>
    <xf numFmtId="43" fontId="22" fillId="62" borderId="47" xfId="2" applyFont="1" applyFill="1" applyBorder="1" applyAlignment="1">
      <alignment horizontal="right" vertical="center"/>
    </xf>
    <xf numFmtId="0" fontId="32" fillId="60" borderId="71" xfId="0" applyFont="1" applyFill="1" applyBorder="1" applyAlignment="1">
      <alignment horizontal="center" vertical="center" wrapText="1"/>
    </xf>
    <xf numFmtId="43" fontId="22" fillId="62" borderId="45" xfId="2" applyFont="1" applyFill="1" applyBorder="1" applyAlignment="1">
      <alignment horizontal="right" vertical="center"/>
    </xf>
    <xf numFmtId="43" fontId="22" fillId="62" borderId="48" xfId="2" applyFont="1" applyFill="1" applyBorder="1" applyAlignment="1">
      <alignment horizontal="right" vertical="center"/>
    </xf>
    <xf numFmtId="43" fontId="49" fillId="62" borderId="45" xfId="2" applyFont="1" applyFill="1" applyBorder="1" applyAlignment="1">
      <alignment horizontal="right" vertical="center"/>
    </xf>
    <xf numFmtId="43" fontId="49" fillId="62" borderId="7" xfId="2" applyFont="1" applyFill="1" applyBorder="1" applyAlignment="1">
      <alignment horizontal="right" vertical="center"/>
    </xf>
    <xf numFmtId="0" fontId="50" fillId="0" borderId="106" xfId="0" applyFont="1" applyBorder="1" applyAlignment="1">
      <alignment wrapText="1"/>
    </xf>
    <xf numFmtId="43" fontId="6" fillId="62" borderId="19" xfId="2" applyFont="1" applyFill="1" applyBorder="1" applyAlignment="1">
      <alignment horizontal="center" vertical="center"/>
    </xf>
    <xf numFmtId="43" fontId="6" fillId="62" borderId="65" xfId="2" applyFont="1" applyFill="1" applyBorder="1" applyAlignment="1">
      <alignment horizontal="center" vertical="center"/>
    </xf>
    <xf numFmtId="43" fontId="6" fillId="62" borderId="18" xfId="2" applyFont="1" applyFill="1" applyBorder="1" applyAlignment="1">
      <alignment horizontal="center" vertical="center"/>
    </xf>
    <xf numFmtId="3" fontId="49" fillId="55" borderId="69" xfId="0" applyNumberFormat="1" applyFont="1" applyFill="1" applyBorder="1" applyAlignment="1">
      <alignment horizontal="right" vertical="center"/>
    </xf>
    <xf numFmtId="43" fontId="29" fillId="63" borderId="68" xfId="2" applyFont="1" applyFill="1" applyBorder="1" applyAlignment="1">
      <alignment horizontal="right" vertical="center"/>
    </xf>
    <xf numFmtId="43" fontId="29" fillId="63" borderId="69" xfId="2" applyFont="1" applyFill="1" applyBorder="1" applyAlignment="1">
      <alignment horizontal="right" vertical="center"/>
    </xf>
    <xf numFmtId="43" fontId="28" fillId="63" borderId="68" xfId="2" applyFont="1" applyFill="1" applyBorder="1" applyAlignment="1">
      <alignment horizontal="left" vertical="center" wrapText="1"/>
    </xf>
    <xf numFmtId="43" fontId="22" fillId="63" borderId="68" xfId="2" applyFont="1" applyFill="1" applyBorder="1" applyAlignment="1">
      <alignment horizontal="left" vertical="center" wrapText="1"/>
    </xf>
    <xf numFmtId="0" fontId="32" fillId="60" borderId="71" xfId="0" applyFont="1" applyFill="1" applyBorder="1" applyAlignment="1">
      <alignment vertical="center" wrapText="1"/>
    </xf>
    <xf numFmtId="0" fontId="36" fillId="62" borderId="9" xfId="0" applyFont="1" applyFill="1" applyBorder="1" applyAlignment="1">
      <alignment horizontal="center" vertical="center"/>
    </xf>
    <xf numFmtId="43" fontId="51" fillId="62" borderId="34" xfId="2" applyFont="1" applyFill="1" applyBorder="1" applyAlignment="1">
      <alignment horizontal="right" vertical="center"/>
    </xf>
    <xf numFmtId="4" fontId="9" fillId="0" borderId="26" xfId="0" applyNumberFormat="1" applyFont="1" applyBorder="1" applyAlignment="1">
      <alignment horizontal="right" vertical="center"/>
    </xf>
    <xf numFmtId="0" fontId="13" fillId="65" borderId="36" xfId="0" applyFont="1" applyFill="1" applyBorder="1" applyAlignment="1">
      <alignment horizontal="right" vertical="center"/>
    </xf>
    <xf numFmtId="43" fontId="51" fillId="0" borderId="34" xfId="2" applyFont="1" applyFill="1" applyBorder="1" applyAlignment="1">
      <alignment horizontal="right" vertical="center"/>
    </xf>
    <xf numFmtId="43" fontId="22" fillId="0" borderId="34" xfId="2" applyFont="1" applyFill="1" applyBorder="1" applyAlignment="1">
      <alignment horizontal="right" vertical="center"/>
    </xf>
    <xf numFmtId="43" fontId="51" fillId="0" borderId="47" xfId="2" applyFont="1" applyFill="1" applyBorder="1" applyAlignment="1">
      <alignment horizontal="right" vertical="center"/>
    </xf>
    <xf numFmtId="43" fontId="22" fillId="0" borderId="47" xfId="2" applyFont="1" applyFill="1" applyBorder="1" applyAlignment="1">
      <alignment horizontal="right" vertical="center"/>
    </xf>
    <xf numFmtId="4" fontId="9" fillId="0" borderId="34" xfId="0" applyNumberFormat="1" applyFont="1" applyBorder="1" applyAlignment="1">
      <alignment horizontal="right" vertical="center"/>
    </xf>
    <xf numFmtId="3" fontId="49" fillId="0" borderId="69" xfId="0" applyNumberFormat="1" applyFont="1" applyBorder="1" applyAlignment="1">
      <alignment horizontal="right" vertical="center"/>
    </xf>
    <xf numFmtId="3" fontId="22" fillId="0" borderId="69" xfId="0" applyNumberFormat="1" applyFont="1" applyBorder="1" applyAlignment="1">
      <alignment horizontal="right" vertical="center"/>
    </xf>
    <xf numFmtId="43" fontId="22" fillId="0" borderId="69" xfId="2" applyFont="1" applyFill="1" applyBorder="1" applyAlignment="1">
      <alignment horizontal="right" vertical="center"/>
    </xf>
    <xf numFmtId="0" fontId="41" fillId="0" borderId="90" xfId="0" applyFont="1" applyBorder="1" applyAlignment="1">
      <alignment horizontal="right" vertical="center"/>
    </xf>
    <xf numFmtId="0" fontId="1" fillId="3" borderId="1" xfId="0" applyFont="1" applyFill="1" applyBorder="1" applyAlignment="1">
      <alignment horizontal="left" vertical="top"/>
    </xf>
    <xf numFmtId="0" fontId="6" fillId="61" borderId="9" xfId="0" applyFont="1" applyFill="1" applyBorder="1" applyAlignment="1">
      <alignment horizontal="center" vertical="center"/>
    </xf>
    <xf numFmtId="0" fontId="11" fillId="62" borderId="9" xfId="0" applyFont="1" applyFill="1" applyBorder="1" applyAlignment="1">
      <alignment horizontal="center" vertical="center"/>
    </xf>
    <xf numFmtId="0" fontId="11" fillId="62" borderId="9" xfId="0" applyFont="1" applyFill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9" fillId="47" borderId="33" xfId="0" applyFont="1" applyFill="1" applyBorder="1" applyAlignment="1">
      <alignment horizontal="center" vertical="center"/>
    </xf>
    <xf numFmtId="0" fontId="15" fillId="56" borderId="35" xfId="0" applyFont="1" applyFill="1" applyBorder="1" applyAlignment="1">
      <alignment horizontal="left" vertical="top"/>
    </xf>
    <xf numFmtId="0" fontId="8" fillId="46" borderId="22" xfId="0" applyFont="1" applyFill="1" applyBorder="1" applyAlignment="1">
      <alignment horizontal="center" vertical="center"/>
    </xf>
    <xf numFmtId="0" fontId="9" fillId="32" borderId="25" xfId="0" applyFont="1" applyFill="1" applyBorder="1" applyAlignment="1">
      <alignment horizontal="center" vertical="center"/>
    </xf>
    <xf numFmtId="0" fontId="6" fillId="41" borderId="28" xfId="0" applyFont="1" applyFill="1" applyBorder="1" applyAlignment="1">
      <alignment horizontal="center" vertical="center"/>
    </xf>
    <xf numFmtId="0" fontId="6" fillId="24" borderId="17" xfId="0" applyFont="1" applyFill="1" applyBorder="1" applyAlignment="1">
      <alignment horizontal="center" vertical="center"/>
    </xf>
    <xf numFmtId="0" fontId="7" fillId="29" borderId="22" xfId="0" applyFont="1" applyFill="1" applyBorder="1" applyAlignment="1">
      <alignment horizontal="center" vertical="center" wrapText="1"/>
    </xf>
    <xf numFmtId="0" fontId="2" fillId="11" borderId="6" xfId="0" applyFont="1" applyFill="1" applyBorder="1" applyAlignment="1">
      <alignment horizontal="center" vertical="center"/>
    </xf>
    <xf numFmtId="0" fontId="3" fillId="12" borderId="7" xfId="0" applyFont="1" applyFill="1" applyBorder="1" applyAlignment="1">
      <alignment horizontal="center" vertical="center"/>
    </xf>
    <xf numFmtId="0" fontId="5" fillId="13" borderId="8" xfId="0" applyFont="1" applyFill="1" applyBorder="1" applyAlignment="1">
      <alignment horizontal="center" vertical="center"/>
    </xf>
    <xf numFmtId="0" fontId="5" fillId="14" borderId="8" xfId="0" applyFont="1" applyFill="1" applyBorder="1" applyAlignment="1">
      <alignment horizontal="center" vertical="center" wrapText="1"/>
    </xf>
    <xf numFmtId="0" fontId="5" fillId="15" borderId="9" xfId="0" applyFont="1" applyFill="1" applyBorder="1" applyAlignment="1">
      <alignment horizontal="center" vertical="center" wrapText="1"/>
    </xf>
    <xf numFmtId="0" fontId="5" fillId="16" borderId="7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top"/>
    </xf>
    <xf numFmtId="0" fontId="3" fillId="5" borderId="2" xfId="0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right" vertical="center"/>
    </xf>
    <xf numFmtId="0" fontId="3" fillId="7" borderId="3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left" vertical="center"/>
    </xf>
    <xf numFmtId="0" fontId="3" fillId="9" borderId="4" xfId="0" applyFont="1" applyFill="1" applyBorder="1" applyAlignment="1">
      <alignment horizontal="center" vertical="center"/>
    </xf>
    <xf numFmtId="0" fontId="3" fillId="10" borderId="5" xfId="0" applyFont="1" applyFill="1" applyBorder="1" applyAlignment="1">
      <alignment horizontal="left" vertical="center"/>
    </xf>
    <xf numFmtId="0" fontId="1" fillId="62" borderId="2" xfId="0" applyFont="1" applyFill="1" applyBorder="1" applyAlignment="1">
      <alignment horizontal="left" vertical="top"/>
    </xf>
    <xf numFmtId="0" fontId="23" fillId="62" borderId="9" xfId="0" applyFont="1" applyFill="1" applyBorder="1" applyAlignment="1">
      <alignment horizontal="center" vertical="center" wrapText="1"/>
    </xf>
    <xf numFmtId="0" fontId="18" fillId="62" borderId="2" xfId="0" applyFont="1" applyFill="1" applyBorder="1" applyAlignment="1">
      <alignment horizontal="center" vertical="top"/>
    </xf>
    <xf numFmtId="0" fontId="19" fillId="62" borderId="2" xfId="0" applyFont="1" applyFill="1" applyBorder="1" applyAlignment="1">
      <alignment horizontal="left" vertical="center"/>
    </xf>
    <xf numFmtId="0" fontId="17" fillId="62" borderId="2" xfId="0" applyFont="1" applyFill="1" applyBorder="1" applyAlignment="1">
      <alignment horizontal="left" vertical="top"/>
    </xf>
    <xf numFmtId="0" fontId="20" fillId="62" borderId="38" xfId="0" applyFont="1" applyFill="1" applyBorder="1" applyAlignment="1">
      <alignment horizontal="center" vertical="center" wrapText="1"/>
    </xf>
    <xf numFmtId="0" fontId="20" fillId="62" borderId="39" xfId="0" applyFont="1" applyFill="1" applyBorder="1" applyAlignment="1">
      <alignment horizontal="center" vertical="center" wrapText="1"/>
    </xf>
    <xf numFmtId="0" fontId="20" fillId="62" borderId="39" xfId="0" applyFont="1" applyFill="1" applyBorder="1" applyAlignment="1">
      <alignment horizontal="center" vertical="center"/>
    </xf>
    <xf numFmtId="0" fontId="20" fillId="62" borderId="40" xfId="0" applyFont="1" applyFill="1" applyBorder="1" applyAlignment="1">
      <alignment horizontal="center" vertical="center"/>
    </xf>
    <xf numFmtId="3" fontId="22" fillId="62" borderId="47" xfId="0" applyNumberFormat="1" applyFont="1" applyFill="1" applyBorder="1" applyAlignment="1">
      <alignment horizontal="right" vertical="center"/>
    </xf>
    <xf numFmtId="0" fontId="23" fillId="62" borderId="47" xfId="0" applyFont="1" applyFill="1" applyBorder="1" applyAlignment="1">
      <alignment horizontal="center" vertical="center" wrapText="1"/>
    </xf>
    <xf numFmtId="0" fontId="11" fillId="62" borderId="47" xfId="0" applyFont="1" applyFill="1" applyBorder="1" applyAlignment="1">
      <alignment horizontal="center" vertical="center"/>
    </xf>
    <xf numFmtId="0" fontId="11" fillId="62" borderId="47" xfId="0" applyFont="1" applyFill="1" applyBorder="1" applyAlignment="1">
      <alignment horizontal="left" vertical="center"/>
    </xf>
    <xf numFmtId="0" fontId="11" fillId="0" borderId="47" xfId="0" applyFont="1" applyBorder="1" applyAlignment="1">
      <alignment horizontal="center" vertical="center"/>
    </xf>
    <xf numFmtId="0" fontId="20" fillId="62" borderId="43" xfId="0" applyFont="1" applyFill="1" applyBorder="1" applyAlignment="1">
      <alignment horizontal="center" vertical="center"/>
    </xf>
    <xf numFmtId="43" fontId="22" fillId="62" borderId="34" xfId="2" applyFont="1" applyFill="1" applyBorder="1" applyAlignment="1">
      <alignment horizontal="right" vertical="center"/>
    </xf>
    <xf numFmtId="43" fontId="22" fillId="62" borderId="45" xfId="2" applyFont="1" applyFill="1" applyBorder="1" applyAlignment="1">
      <alignment horizontal="right" vertical="center"/>
    </xf>
    <xf numFmtId="0" fontId="3" fillId="60" borderId="51" xfId="0" applyFont="1" applyFill="1" applyBorder="1" applyAlignment="1">
      <alignment horizontal="center" vertical="center"/>
    </xf>
    <xf numFmtId="0" fontId="3" fillId="60" borderId="52" xfId="0" applyFont="1" applyFill="1" applyBorder="1" applyAlignment="1">
      <alignment horizontal="left" vertical="center"/>
    </xf>
    <xf numFmtId="0" fontId="3" fillId="60" borderId="53" xfId="0" applyFont="1" applyFill="1" applyBorder="1" applyAlignment="1">
      <alignment horizontal="center" vertical="center"/>
    </xf>
    <xf numFmtId="0" fontId="2" fillId="60" borderId="6" xfId="0" applyFont="1" applyFill="1" applyBorder="1" applyAlignment="1">
      <alignment horizontal="center" vertical="center"/>
    </xf>
    <xf numFmtId="0" fontId="3" fillId="60" borderId="7" xfId="0" applyFont="1" applyFill="1" applyBorder="1" applyAlignment="1">
      <alignment horizontal="center" vertical="center"/>
    </xf>
    <xf numFmtId="0" fontId="5" fillId="60" borderId="8" xfId="0" applyFont="1" applyFill="1" applyBorder="1" applyAlignment="1">
      <alignment horizontal="center" vertical="center"/>
    </xf>
    <xf numFmtId="0" fontId="5" fillId="60" borderId="9" xfId="0" applyFont="1" applyFill="1" applyBorder="1" applyAlignment="1">
      <alignment horizontal="center" vertical="center" wrapText="1"/>
    </xf>
    <xf numFmtId="0" fontId="5" fillId="60" borderId="7" xfId="0" applyFont="1" applyFill="1" applyBorder="1" applyAlignment="1">
      <alignment horizontal="center" vertical="center" wrapText="1"/>
    </xf>
    <xf numFmtId="0" fontId="2" fillId="62" borderId="2" xfId="0" applyFont="1" applyFill="1" applyBorder="1" applyAlignment="1">
      <alignment horizontal="center" vertical="top"/>
    </xf>
    <xf numFmtId="0" fontId="4" fillId="62" borderId="2" xfId="0" applyFont="1" applyFill="1" applyBorder="1" applyAlignment="1">
      <alignment horizontal="left" vertical="center"/>
    </xf>
    <xf numFmtId="0" fontId="4" fillId="62" borderId="2" xfId="0" applyFont="1" applyFill="1" applyBorder="1" applyAlignment="1">
      <alignment horizontal="right" vertical="center"/>
    </xf>
    <xf numFmtId="0" fontId="3" fillId="60" borderId="3" xfId="0" applyFont="1" applyFill="1" applyBorder="1" applyAlignment="1">
      <alignment horizontal="left" vertical="center"/>
    </xf>
    <xf numFmtId="0" fontId="3" fillId="60" borderId="4" xfId="0" applyFont="1" applyFill="1" applyBorder="1" applyAlignment="1">
      <alignment horizontal="center" vertical="center"/>
    </xf>
    <xf numFmtId="0" fontId="3" fillId="60" borderId="4" xfId="0" applyFont="1" applyFill="1" applyBorder="1" applyAlignment="1">
      <alignment horizontal="left" vertical="center"/>
    </xf>
    <xf numFmtId="0" fontId="3" fillId="60" borderId="5" xfId="0" applyFont="1" applyFill="1" applyBorder="1" applyAlignment="1">
      <alignment horizontal="center" vertical="center"/>
    </xf>
    <xf numFmtId="0" fontId="6" fillId="62" borderId="93" xfId="0" applyFont="1" applyFill="1" applyBorder="1" applyAlignment="1">
      <alignment horizontal="center" vertical="center" wrapText="1"/>
    </xf>
    <xf numFmtId="0" fontId="6" fillId="62" borderId="94" xfId="0" applyFont="1" applyFill="1" applyBorder="1" applyAlignment="1">
      <alignment horizontal="center" vertical="center" wrapText="1"/>
    </xf>
    <xf numFmtId="0" fontId="23" fillId="62" borderId="47" xfId="0" applyFont="1" applyFill="1" applyBorder="1" applyAlignment="1">
      <alignment horizontal="center" vertical="center"/>
    </xf>
    <xf numFmtId="0" fontId="6" fillId="62" borderId="28" xfId="0" applyFont="1" applyFill="1" applyBorder="1" applyAlignment="1">
      <alignment horizontal="center" vertical="center" wrapText="1"/>
    </xf>
    <xf numFmtId="0" fontId="1" fillId="62" borderId="56" xfId="0" applyFont="1" applyFill="1" applyBorder="1" applyAlignment="1">
      <alignment horizontal="left" vertical="top"/>
    </xf>
    <xf numFmtId="0" fontId="23" fillId="62" borderId="2" xfId="0" applyFont="1" applyFill="1" applyBorder="1" applyAlignment="1">
      <alignment horizontal="center" vertical="center" wrapText="1"/>
    </xf>
    <xf numFmtId="0" fontId="23" fillId="62" borderId="2" xfId="0" applyFont="1" applyFill="1" applyBorder="1" applyAlignment="1">
      <alignment horizontal="center" vertical="center"/>
    </xf>
    <xf numFmtId="0" fontId="11" fillId="62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23" fillId="62" borderId="95" xfId="0" applyFont="1" applyFill="1" applyBorder="1" applyAlignment="1">
      <alignment horizontal="center" vertical="center" wrapText="1"/>
    </xf>
    <xf numFmtId="0" fontId="23" fillId="62" borderId="96" xfId="0" applyFont="1" applyFill="1" applyBorder="1" applyAlignment="1">
      <alignment horizontal="center" vertical="center" wrapText="1"/>
    </xf>
    <xf numFmtId="0" fontId="23" fillId="62" borderId="97" xfId="0" applyFont="1" applyFill="1" applyBorder="1" applyAlignment="1">
      <alignment horizontal="center" vertical="center" wrapText="1"/>
    </xf>
    <xf numFmtId="0" fontId="23" fillId="62" borderId="98" xfId="0" applyFont="1" applyFill="1" applyBorder="1" applyAlignment="1">
      <alignment horizontal="center" vertical="center" wrapText="1"/>
    </xf>
    <xf numFmtId="0" fontId="23" fillId="62" borderId="99" xfId="0" applyFont="1" applyFill="1" applyBorder="1" applyAlignment="1">
      <alignment horizontal="center" vertical="center" wrapText="1"/>
    </xf>
    <xf numFmtId="0" fontId="23" fillId="62" borderId="100" xfId="0" applyFont="1" applyFill="1" applyBorder="1" applyAlignment="1">
      <alignment horizontal="center" vertical="center" wrapText="1"/>
    </xf>
    <xf numFmtId="0" fontId="22" fillId="62" borderId="34" xfId="0" applyFont="1" applyFill="1" applyBorder="1" applyAlignment="1">
      <alignment horizontal="center" vertical="center"/>
    </xf>
    <xf numFmtId="0" fontId="5" fillId="60" borderId="61" xfId="0" applyFont="1" applyFill="1" applyBorder="1" applyAlignment="1">
      <alignment horizontal="center" vertical="center"/>
    </xf>
    <xf numFmtId="0" fontId="6" fillId="62" borderId="17" xfId="0" applyFont="1" applyFill="1" applyBorder="1" applyAlignment="1">
      <alignment horizontal="center" vertical="center" wrapText="1"/>
    </xf>
    <xf numFmtId="0" fontId="3" fillId="60" borderId="59" xfId="0" applyFont="1" applyFill="1" applyBorder="1" applyAlignment="1">
      <alignment horizontal="center" vertical="center" wrapText="1"/>
    </xf>
    <xf numFmtId="0" fontId="3" fillId="60" borderId="34" xfId="0" applyFont="1" applyFill="1" applyBorder="1" applyAlignment="1">
      <alignment horizontal="center" vertical="center" wrapText="1"/>
    </xf>
    <xf numFmtId="0" fontId="5" fillId="60" borderId="60" xfId="0" applyFont="1" applyFill="1" applyBorder="1" applyAlignment="1">
      <alignment horizontal="center" vertical="center" wrapText="1"/>
    </xf>
    <xf numFmtId="0" fontId="23" fillId="62" borderId="9" xfId="0" applyFont="1" applyFill="1" applyBorder="1" applyAlignment="1">
      <alignment horizontal="center" vertical="center"/>
    </xf>
    <xf numFmtId="0" fontId="3" fillId="60" borderId="52" xfId="0" applyFont="1" applyFill="1" applyBorder="1" applyAlignment="1">
      <alignment horizontal="center" vertical="center" wrapText="1"/>
    </xf>
    <xf numFmtId="0" fontId="3" fillId="60" borderId="53" xfId="0" applyFont="1" applyFill="1" applyBorder="1" applyAlignment="1">
      <alignment horizontal="center" vertical="center" wrapText="1"/>
    </xf>
    <xf numFmtId="0" fontId="3" fillId="60" borderId="4" xfId="0" applyFont="1" applyFill="1" applyBorder="1" applyAlignment="1">
      <alignment horizontal="center" vertical="center" wrapText="1"/>
    </xf>
    <xf numFmtId="0" fontId="3" fillId="60" borderId="5" xfId="0" applyFont="1" applyFill="1" applyBorder="1" applyAlignment="1">
      <alignment horizontal="center" vertical="center" wrapText="1"/>
    </xf>
    <xf numFmtId="0" fontId="22" fillId="62" borderId="34" xfId="0" applyFont="1" applyFill="1" applyBorder="1" applyAlignment="1">
      <alignment horizontal="left" vertical="center" wrapText="1"/>
    </xf>
    <xf numFmtId="0" fontId="20" fillId="62" borderId="9" xfId="0" applyFont="1" applyFill="1" applyBorder="1" applyAlignment="1">
      <alignment horizontal="center" vertical="center" wrapText="1"/>
    </xf>
    <xf numFmtId="0" fontId="20" fillId="62" borderId="9" xfId="0" applyFont="1" applyFill="1" applyBorder="1" applyAlignment="1">
      <alignment horizontal="center" vertical="center"/>
    </xf>
    <xf numFmtId="0" fontId="21" fillId="62" borderId="9" xfId="0" applyFont="1" applyFill="1" applyBorder="1" applyAlignment="1">
      <alignment horizontal="center" vertical="center" wrapText="1"/>
    </xf>
    <xf numFmtId="0" fontId="38" fillId="62" borderId="80" xfId="0" applyFont="1" applyFill="1" applyBorder="1" applyAlignment="1">
      <alignment horizontal="center" vertical="center"/>
    </xf>
    <xf numFmtId="0" fontId="39" fillId="62" borderId="81" xfId="0" applyFont="1" applyFill="1" applyBorder="1" applyAlignment="1">
      <alignment horizontal="left" vertical="center"/>
    </xf>
    <xf numFmtId="0" fontId="36" fillId="62" borderId="84" xfId="0" applyFont="1" applyFill="1" applyBorder="1" applyAlignment="1">
      <alignment horizontal="left" vertical="center"/>
    </xf>
    <xf numFmtId="0" fontId="42" fillId="62" borderId="95" xfId="0" applyFont="1" applyFill="1" applyBorder="1" applyAlignment="1">
      <alignment horizontal="center" vertical="center" wrapText="1"/>
    </xf>
    <xf numFmtId="0" fontId="42" fillId="62" borderId="101" xfId="0" applyFont="1" applyFill="1" applyBorder="1" applyAlignment="1">
      <alignment horizontal="center" vertical="center" wrapText="1"/>
    </xf>
    <xf numFmtId="0" fontId="42" fillId="62" borderId="97" xfId="0" applyFont="1" applyFill="1" applyBorder="1" applyAlignment="1">
      <alignment horizontal="center" vertical="center" wrapText="1"/>
    </xf>
    <xf numFmtId="0" fontId="42" fillId="62" borderId="2" xfId="0" applyFont="1" applyFill="1" applyBorder="1" applyAlignment="1">
      <alignment horizontal="center" vertical="center" wrapText="1"/>
    </xf>
    <xf numFmtId="0" fontId="42" fillId="62" borderId="99" xfId="0" applyFont="1" applyFill="1" applyBorder="1" applyAlignment="1">
      <alignment horizontal="center" vertical="center" wrapText="1"/>
    </xf>
    <xf numFmtId="0" fontId="42" fillId="62" borderId="103" xfId="0" applyFont="1" applyFill="1" applyBorder="1" applyAlignment="1">
      <alignment horizontal="center" vertical="center" wrapText="1"/>
    </xf>
    <xf numFmtId="0" fontId="36" fillId="62" borderId="47" xfId="0" applyFont="1" applyFill="1" applyBorder="1" applyAlignment="1">
      <alignment horizontal="center" vertical="center"/>
    </xf>
    <xf numFmtId="0" fontId="42" fillId="62" borderId="104" xfId="0" applyFont="1" applyFill="1" applyBorder="1" applyAlignment="1">
      <alignment horizontal="center" vertical="center" wrapText="1"/>
    </xf>
    <xf numFmtId="0" fontId="42" fillId="62" borderId="105" xfId="0" applyFont="1" applyFill="1" applyBorder="1" applyAlignment="1">
      <alignment horizontal="center" vertical="center" wrapText="1"/>
    </xf>
    <xf numFmtId="0" fontId="42" fillId="62" borderId="102" xfId="0" applyFont="1" applyFill="1" applyBorder="1" applyAlignment="1">
      <alignment horizontal="center" vertical="center" wrapText="1"/>
    </xf>
    <xf numFmtId="0" fontId="22" fillId="62" borderId="85" xfId="0" applyFont="1" applyFill="1" applyBorder="1" applyAlignment="1">
      <alignment horizontal="center" vertical="center" wrapText="1"/>
    </xf>
    <xf numFmtId="0" fontId="22" fillId="62" borderId="86" xfId="0" applyFont="1" applyFill="1" applyBorder="1" applyAlignment="1">
      <alignment horizontal="center" vertical="center" wrapText="1"/>
    </xf>
    <xf numFmtId="0" fontId="22" fillId="62" borderId="87" xfId="0" applyFont="1" applyFill="1" applyBorder="1" applyAlignment="1">
      <alignment horizontal="center" vertical="center" wrapText="1"/>
    </xf>
    <xf numFmtId="0" fontId="31" fillId="62" borderId="2" xfId="0" applyFont="1" applyFill="1" applyBorder="1" applyAlignment="1">
      <alignment horizontal="center" vertical="center"/>
    </xf>
    <xf numFmtId="0" fontId="31" fillId="55" borderId="2" xfId="0" applyFont="1" applyFill="1" applyBorder="1" applyAlignment="1">
      <alignment horizontal="left" vertical="top"/>
    </xf>
    <xf numFmtId="0" fontId="32" fillId="60" borderId="71" xfId="0" applyFont="1" applyFill="1" applyBorder="1" applyAlignment="1">
      <alignment horizontal="center" vertical="center"/>
    </xf>
    <xf numFmtId="0" fontId="32" fillId="60" borderId="72" xfId="0" applyFont="1" applyFill="1" applyBorder="1" applyAlignment="1">
      <alignment horizontal="center" vertical="center"/>
    </xf>
    <xf numFmtId="0" fontId="32" fillId="60" borderId="74" xfId="0" applyFont="1" applyFill="1" applyBorder="1" applyAlignment="1">
      <alignment horizontal="center" vertical="center"/>
    </xf>
    <xf numFmtId="0" fontId="32" fillId="60" borderId="75" xfId="0" applyFont="1" applyFill="1" applyBorder="1" applyAlignment="1">
      <alignment horizontal="center" vertical="center"/>
    </xf>
    <xf numFmtId="0" fontId="22" fillId="62" borderId="77" xfId="0" applyFont="1" applyFill="1" applyBorder="1" applyAlignment="1">
      <alignment horizontal="center" vertical="center" wrapText="1"/>
    </xf>
    <xf numFmtId="0" fontId="22" fillId="62" borderId="78" xfId="0" applyFont="1" applyFill="1" applyBorder="1" applyAlignment="1">
      <alignment horizontal="center" vertical="center" wrapText="1"/>
    </xf>
    <xf numFmtId="0" fontId="22" fillId="62" borderId="79" xfId="0" applyFont="1" applyFill="1" applyBorder="1" applyAlignment="1">
      <alignment horizontal="center" vertical="center" wrapText="1"/>
    </xf>
    <xf numFmtId="0" fontId="33" fillId="62" borderId="80" xfId="0" applyFont="1" applyFill="1" applyBorder="1" applyAlignment="1">
      <alignment horizontal="center" vertical="center"/>
    </xf>
    <xf numFmtId="0" fontId="33" fillId="62" borderId="81" xfId="0" applyFont="1" applyFill="1" applyBorder="1" applyAlignment="1">
      <alignment horizontal="center" vertic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O44"/>
  <sheetViews>
    <sheetView topLeftCell="A8" workbookViewId="0">
      <selection activeCell="I41" sqref="I41"/>
    </sheetView>
  </sheetViews>
  <sheetFormatPr defaultRowHeight="15"/>
  <cols>
    <col min="1" max="1" width="0.42578125" customWidth="1"/>
    <col min="2" max="2" width="3.28515625" customWidth="1"/>
    <col min="3" max="3" width="5.42578125" customWidth="1"/>
    <col min="4" max="4" width="30.85546875" customWidth="1"/>
    <col min="5" max="5" width="12.140625" customWidth="1"/>
    <col min="6" max="6" width="7.7109375" customWidth="1"/>
    <col min="7" max="7" width="12.7109375" customWidth="1"/>
    <col min="8" max="8" width="7.42578125" customWidth="1"/>
    <col min="9" max="9" width="13.5703125" customWidth="1"/>
    <col min="10" max="10" width="7.5703125" customWidth="1"/>
    <col min="11" max="11" width="11.42578125" customWidth="1"/>
    <col min="12" max="12" width="14" customWidth="1"/>
    <col min="13" max="13" width="7.28515625" customWidth="1"/>
    <col min="14" max="14" width="13.7109375" customWidth="1"/>
    <col min="15" max="15" width="6.85546875" customWidth="1"/>
  </cols>
  <sheetData>
    <row r="1" spans="1:15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293" t="s">
        <v>0</v>
      </c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</row>
    <row r="3" spans="1:15">
      <c r="A3" s="1"/>
      <c r="B3" s="294" t="s">
        <v>270</v>
      </c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</row>
    <row r="4" spans="1:15">
      <c r="A4" s="1"/>
      <c r="B4" s="295" t="s">
        <v>1</v>
      </c>
      <c r="C4" s="295"/>
      <c r="D4" s="295"/>
      <c r="E4" s="295"/>
      <c r="F4" s="295"/>
      <c r="G4" s="295"/>
      <c r="H4" s="295"/>
      <c r="I4" s="295"/>
      <c r="J4" s="295"/>
      <c r="K4" s="295"/>
      <c r="L4" s="295"/>
      <c r="M4" s="295"/>
      <c r="N4" s="295"/>
      <c r="O4" s="295"/>
    </row>
    <row r="5" spans="1:15">
      <c r="A5" s="2"/>
      <c r="B5" s="296" t="s">
        <v>2</v>
      </c>
      <c r="C5" s="296"/>
      <c r="D5" s="297" t="s">
        <v>3</v>
      </c>
      <c r="E5" s="297"/>
      <c r="F5" s="297"/>
      <c r="G5" s="298" t="s">
        <v>4</v>
      </c>
      <c r="H5" s="298"/>
      <c r="I5" s="298"/>
      <c r="J5" s="298"/>
      <c r="K5" s="299" t="s">
        <v>5</v>
      </c>
      <c r="L5" s="299"/>
      <c r="M5" s="299"/>
      <c r="N5" s="299"/>
      <c r="O5" s="299"/>
    </row>
    <row r="6" spans="1:15">
      <c r="A6" s="1"/>
      <c r="B6" s="287" t="s">
        <v>6</v>
      </c>
      <c r="C6" s="287"/>
      <c r="D6" s="287"/>
      <c r="E6" s="288" t="s">
        <v>7</v>
      </c>
      <c r="F6" s="288"/>
      <c r="G6" s="288"/>
      <c r="H6" s="288"/>
      <c r="I6" s="288"/>
      <c r="J6" s="288"/>
      <c r="K6" s="288"/>
      <c r="L6" s="288"/>
      <c r="M6" s="288"/>
      <c r="N6" s="288"/>
      <c r="O6" s="288"/>
    </row>
    <row r="7" spans="1:15" ht="18">
      <c r="A7" s="1"/>
      <c r="B7" s="287"/>
      <c r="C7" s="287"/>
      <c r="D7" s="287"/>
      <c r="E7" s="289" t="s">
        <v>254</v>
      </c>
      <c r="F7" s="289"/>
      <c r="G7" s="289" t="s">
        <v>8</v>
      </c>
      <c r="H7" s="289"/>
      <c r="I7" s="289" t="s">
        <v>8</v>
      </c>
      <c r="J7" s="289"/>
      <c r="K7" s="3" t="s">
        <v>8</v>
      </c>
      <c r="L7" s="290" t="s">
        <v>8</v>
      </c>
      <c r="M7" s="290"/>
      <c r="N7" s="291" t="s">
        <v>9</v>
      </c>
      <c r="O7" s="292" t="s">
        <v>10</v>
      </c>
    </row>
    <row r="8" spans="1:15" ht="45">
      <c r="A8" s="1"/>
      <c r="B8" s="287"/>
      <c r="C8" s="287"/>
      <c r="D8" s="287"/>
      <c r="E8" s="4" t="s">
        <v>11</v>
      </c>
      <c r="F8" s="5" t="s">
        <v>12</v>
      </c>
      <c r="G8" s="6" t="s">
        <v>255</v>
      </c>
      <c r="H8" s="7" t="s">
        <v>12</v>
      </c>
      <c r="I8" s="6" t="s">
        <v>256</v>
      </c>
      <c r="J8" s="7" t="s">
        <v>12</v>
      </c>
      <c r="K8" s="8" t="s">
        <v>13</v>
      </c>
      <c r="L8" s="6" t="s">
        <v>14</v>
      </c>
      <c r="M8" s="7" t="s">
        <v>12</v>
      </c>
      <c r="N8" s="291"/>
      <c r="O8" s="292"/>
    </row>
    <row r="9" spans="1:15">
      <c r="A9" s="1"/>
      <c r="B9" s="287"/>
      <c r="C9" s="287"/>
      <c r="D9" s="287"/>
      <c r="E9" s="9" t="s">
        <v>15</v>
      </c>
      <c r="F9" s="9" t="s">
        <v>16</v>
      </c>
      <c r="G9" s="9" t="s">
        <v>17</v>
      </c>
      <c r="H9" s="9" t="s">
        <v>18</v>
      </c>
      <c r="I9" s="9" t="s">
        <v>19</v>
      </c>
      <c r="J9" s="9" t="s">
        <v>20</v>
      </c>
      <c r="K9" s="9" t="s">
        <v>21</v>
      </c>
      <c r="L9" s="9" t="s">
        <v>22</v>
      </c>
      <c r="M9" s="9" t="s">
        <v>23</v>
      </c>
      <c r="N9" s="9" t="s">
        <v>24</v>
      </c>
      <c r="O9" s="10" t="s">
        <v>25</v>
      </c>
    </row>
    <row r="10" spans="1:15">
      <c r="A10" s="1"/>
      <c r="B10" s="285" t="s">
        <v>26</v>
      </c>
      <c r="C10" s="285"/>
      <c r="D10" s="285"/>
      <c r="E10" s="11"/>
      <c r="F10" s="28"/>
      <c r="G10" s="11"/>
      <c r="H10" s="28"/>
      <c r="I10" s="11"/>
      <c r="J10" s="28"/>
      <c r="K10" s="12"/>
      <c r="L10" s="11"/>
      <c r="M10" s="28"/>
      <c r="N10" s="11"/>
      <c r="O10" s="13"/>
    </row>
    <row r="11" spans="1:15" ht="30.75" customHeight="1">
      <c r="A11" s="1"/>
      <c r="B11" s="286" t="s">
        <v>27</v>
      </c>
      <c r="C11" s="286"/>
      <c r="D11" s="14" t="s">
        <v>28</v>
      </c>
      <c r="E11" s="11"/>
      <c r="F11" s="28"/>
      <c r="G11" s="11"/>
      <c r="H11" s="28"/>
      <c r="I11" s="11"/>
      <c r="J11" s="28"/>
      <c r="K11" s="15"/>
      <c r="L11" s="11"/>
      <c r="M11" s="28"/>
      <c r="N11" s="11"/>
      <c r="O11" s="13"/>
    </row>
    <row r="12" spans="1:15" ht="18">
      <c r="A12" s="1"/>
      <c r="B12" s="283" t="s">
        <v>29</v>
      </c>
      <c r="C12" s="283"/>
      <c r="D12" s="27" t="s">
        <v>64</v>
      </c>
      <c r="E12" s="17">
        <v>208495185.5</v>
      </c>
      <c r="F12" s="29">
        <f>E12/E16</f>
        <v>1</v>
      </c>
      <c r="G12" s="17">
        <v>347300000</v>
      </c>
      <c r="H12" s="29">
        <f>G12/G16</f>
        <v>1</v>
      </c>
      <c r="I12" s="264">
        <v>347600000</v>
      </c>
      <c r="J12" s="29">
        <f>I12/I16</f>
        <v>1</v>
      </c>
      <c r="K12" s="17">
        <f>I12-G12</f>
        <v>300000</v>
      </c>
      <c r="L12" s="264">
        <v>206072947</v>
      </c>
      <c r="M12" s="29">
        <f>L12/L16</f>
        <v>1</v>
      </c>
      <c r="N12" s="17">
        <f>I12-L12</f>
        <v>141527053</v>
      </c>
      <c r="O12" s="40">
        <f>L12/I12</f>
        <v>0.59284507192174918</v>
      </c>
    </row>
    <row r="13" spans="1:15" hidden="1">
      <c r="A13" s="1"/>
      <c r="B13" s="283"/>
      <c r="C13" s="283"/>
      <c r="D13" s="16"/>
      <c r="E13" s="17"/>
      <c r="F13" s="29"/>
      <c r="G13" s="17"/>
      <c r="H13" s="29"/>
      <c r="I13" s="17"/>
      <c r="J13" s="29"/>
      <c r="K13" s="17"/>
      <c r="L13" s="17"/>
      <c r="M13" s="29"/>
      <c r="N13" s="17"/>
      <c r="O13" s="40"/>
    </row>
    <row r="14" spans="1:15" hidden="1">
      <c r="A14" s="1"/>
      <c r="B14" s="283"/>
      <c r="C14" s="283"/>
      <c r="D14" s="16"/>
      <c r="E14" s="17"/>
      <c r="F14" s="29"/>
      <c r="G14" s="17"/>
      <c r="H14" s="29"/>
      <c r="I14" s="17"/>
      <c r="J14" s="29"/>
      <c r="K14" s="17"/>
      <c r="L14" s="17"/>
      <c r="M14" s="29"/>
      <c r="N14" s="17"/>
      <c r="O14" s="40"/>
    </row>
    <row r="15" spans="1:15" hidden="1">
      <c r="A15" s="1"/>
      <c r="B15" s="283"/>
      <c r="C15" s="283"/>
      <c r="D15" s="16"/>
      <c r="E15" s="17"/>
      <c r="F15" s="29"/>
      <c r="G15" s="17"/>
      <c r="H15" s="29"/>
      <c r="I15" s="17"/>
      <c r="J15" s="29"/>
      <c r="K15" s="17"/>
      <c r="L15" s="17"/>
      <c r="M15" s="29"/>
      <c r="N15" s="17"/>
      <c r="O15" s="40"/>
    </row>
    <row r="16" spans="1:15" ht="18">
      <c r="A16" s="1"/>
      <c r="B16" s="283"/>
      <c r="C16" s="283"/>
      <c r="D16" s="18" t="s">
        <v>30</v>
      </c>
      <c r="E16" s="19">
        <f>SUM(E12:E15)</f>
        <v>208495185.5</v>
      </c>
      <c r="F16" s="30">
        <f>E16/E18</f>
        <v>1</v>
      </c>
      <c r="G16" s="19">
        <f>SUM(G12:G15)</f>
        <v>347300000</v>
      </c>
      <c r="H16" s="30">
        <f>G16/G18</f>
        <v>1</v>
      </c>
      <c r="I16" s="19">
        <f>SUM(I12:I15)</f>
        <v>347600000</v>
      </c>
      <c r="J16" s="30">
        <f>I16/I18</f>
        <v>1</v>
      </c>
      <c r="K16" s="19">
        <f>SUM(K12:K15)</f>
        <v>300000</v>
      </c>
      <c r="L16" s="229">
        <f>SUM(L12:L15)</f>
        <v>206072947</v>
      </c>
      <c r="M16" s="30">
        <f>L16/L18</f>
        <v>1</v>
      </c>
      <c r="N16" s="19">
        <f>SUM(N12:N15)</f>
        <v>141527053</v>
      </c>
      <c r="O16" s="41">
        <f t="shared" ref="O16:O18" si="0">L16/I16</f>
        <v>0.59284507192174918</v>
      </c>
    </row>
    <row r="17" spans="1:15" ht="18">
      <c r="A17" s="1"/>
      <c r="B17" s="283"/>
      <c r="C17" s="283"/>
      <c r="D17" s="18" t="s">
        <v>31</v>
      </c>
      <c r="E17" s="19">
        <v>0</v>
      </c>
      <c r="F17" s="30">
        <f>E17/E18</f>
        <v>0</v>
      </c>
      <c r="G17" s="19">
        <v>0</v>
      </c>
      <c r="H17" s="30">
        <f>G17/G18</f>
        <v>0</v>
      </c>
      <c r="I17" s="19">
        <v>0</v>
      </c>
      <c r="J17" s="30">
        <f>I17/I18</f>
        <v>0</v>
      </c>
      <c r="K17" s="17">
        <f>I17-G17</f>
        <v>0</v>
      </c>
      <c r="L17" s="19">
        <v>0</v>
      </c>
      <c r="M17" s="30">
        <f>L17/L18</f>
        <v>0</v>
      </c>
      <c r="N17" s="19">
        <v>0</v>
      </c>
      <c r="O17" s="40"/>
    </row>
    <row r="18" spans="1:15">
      <c r="A18" s="1"/>
      <c r="B18" s="283"/>
      <c r="C18" s="283"/>
      <c r="D18" s="18" t="s">
        <v>32</v>
      </c>
      <c r="E18" s="19">
        <f>E16+E17</f>
        <v>208495185.5</v>
      </c>
      <c r="F18" s="30">
        <v>1</v>
      </c>
      <c r="G18" s="19">
        <f>G16+G17</f>
        <v>347300000</v>
      </c>
      <c r="H18" s="30">
        <v>1</v>
      </c>
      <c r="I18" s="19">
        <f>I16+I17</f>
        <v>347600000</v>
      </c>
      <c r="J18" s="30">
        <v>1</v>
      </c>
      <c r="K18" s="19">
        <f>K16+K17</f>
        <v>300000</v>
      </c>
      <c r="L18" s="19">
        <f>L16+L17</f>
        <v>206072947</v>
      </c>
      <c r="M18" s="30">
        <v>1</v>
      </c>
      <c r="N18" s="19">
        <f>N16+N17</f>
        <v>141527053</v>
      </c>
      <c r="O18" s="42">
        <f t="shared" si="0"/>
        <v>0.59284507192174918</v>
      </c>
    </row>
    <row r="19" spans="1:15">
      <c r="A19" s="1"/>
      <c r="B19" s="284" t="s">
        <v>33</v>
      </c>
      <c r="C19" s="284"/>
      <c r="D19" s="284"/>
      <c r="E19" s="20"/>
      <c r="F19" s="31"/>
      <c r="G19" s="20"/>
      <c r="H19" s="31"/>
      <c r="I19" s="20"/>
      <c r="J19" s="31"/>
      <c r="K19" s="21"/>
      <c r="L19" s="20"/>
      <c r="M19" s="31"/>
      <c r="N19" s="20"/>
      <c r="O19" s="43"/>
    </row>
    <row r="20" spans="1:15">
      <c r="A20" s="1"/>
      <c r="B20" s="282" t="s">
        <v>34</v>
      </c>
      <c r="C20" s="282"/>
      <c r="D20" s="14" t="s">
        <v>28</v>
      </c>
      <c r="E20" s="11"/>
      <c r="F20" s="28"/>
      <c r="G20" s="11"/>
      <c r="H20" s="28"/>
      <c r="I20" s="11"/>
      <c r="J20" s="28"/>
      <c r="K20" s="15"/>
      <c r="L20" s="11"/>
      <c r="M20" s="28"/>
      <c r="N20" s="11"/>
      <c r="O20" s="44"/>
    </row>
    <row r="21" spans="1:15">
      <c r="A21" s="1"/>
      <c r="B21" s="280" t="s">
        <v>35</v>
      </c>
      <c r="C21" s="280"/>
      <c r="D21" s="22" t="s">
        <v>36</v>
      </c>
      <c r="E21" s="23">
        <v>149375394</v>
      </c>
      <c r="F21" s="32">
        <f>E21/E28</f>
        <v>0.73727621261189336</v>
      </c>
      <c r="G21" s="23">
        <v>218800000</v>
      </c>
      <c r="H21" s="32">
        <f>G21/G28</f>
        <v>0.79766678818811521</v>
      </c>
      <c r="I21" s="23">
        <v>212200000</v>
      </c>
      <c r="J21" s="32">
        <f>I21/I28</f>
        <v>0.77276037873270209</v>
      </c>
      <c r="K21" s="17">
        <f t="shared" ref="K21:K27" si="1">I21-G21</f>
        <v>-6600000</v>
      </c>
      <c r="L21" s="23">
        <v>111642756</v>
      </c>
      <c r="M21" s="32">
        <f>L21/L28</f>
        <v>0.75670713935493639</v>
      </c>
      <c r="N21" s="23">
        <f t="shared" ref="N21:N33" si="2">I21-L21</f>
        <v>100557244</v>
      </c>
      <c r="O21" s="45">
        <f t="shared" ref="O21:O23" si="3">L21/I21</f>
        <v>0.52612043355325167</v>
      </c>
    </row>
    <row r="22" spans="1:15">
      <c r="A22" s="1"/>
      <c r="B22" s="280" t="s">
        <v>37</v>
      </c>
      <c r="C22" s="280"/>
      <c r="D22" s="22" t="s">
        <v>38</v>
      </c>
      <c r="E22" s="23">
        <v>20459837</v>
      </c>
      <c r="F22" s="32">
        <f>E22/E28</f>
        <v>0.100984176376577</v>
      </c>
      <c r="G22" s="23">
        <v>30000000</v>
      </c>
      <c r="H22" s="32">
        <f>G22/G28</f>
        <v>0.10936930368209989</v>
      </c>
      <c r="I22" s="23">
        <v>30000000</v>
      </c>
      <c r="J22" s="32">
        <f>I22/I28</f>
        <v>0.10924981791697014</v>
      </c>
      <c r="K22" s="17">
        <f t="shared" si="1"/>
        <v>0</v>
      </c>
      <c r="L22" s="23">
        <v>15832008</v>
      </c>
      <c r="M22" s="32">
        <f>L22/L28</f>
        <v>0.10730829220952291</v>
      </c>
      <c r="N22" s="23">
        <f t="shared" si="2"/>
        <v>14167992</v>
      </c>
      <c r="O22" s="45">
        <f t="shared" si="3"/>
        <v>0.52773360000000002</v>
      </c>
    </row>
    <row r="23" spans="1:15">
      <c r="A23" s="1"/>
      <c r="B23" s="280" t="s">
        <v>39</v>
      </c>
      <c r="C23" s="280"/>
      <c r="D23" s="22" t="s">
        <v>40</v>
      </c>
      <c r="E23" s="23">
        <v>32322346.5</v>
      </c>
      <c r="F23" s="32">
        <f>E23/E28</f>
        <v>0.15953428856059979</v>
      </c>
      <c r="G23" s="23">
        <v>23770000</v>
      </c>
      <c r="H23" s="32">
        <f>G23/G28</f>
        <v>8.6656944950783812E-2</v>
      </c>
      <c r="I23" s="23">
        <v>30270000</v>
      </c>
      <c r="J23" s="32">
        <f>I23/I28</f>
        <v>0.11023306627822287</v>
      </c>
      <c r="K23" s="17">
        <f t="shared" si="1"/>
        <v>6500000</v>
      </c>
      <c r="L23" s="23">
        <v>19940255</v>
      </c>
      <c r="M23" s="32">
        <f>L23/L28</f>
        <v>0.13515371583139676</v>
      </c>
      <c r="N23" s="23">
        <f t="shared" si="2"/>
        <v>10329745</v>
      </c>
      <c r="O23" s="45">
        <f t="shared" si="3"/>
        <v>0.65874644862900567</v>
      </c>
    </row>
    <row r="24" spans="1:15">
      <c r="A24" s="1"/>
      <c r="B24" s="280" t="s">
        <v>41</v>
      </c>
      <c r="C24" s="280"/>
      <c r="D24" s="22" t="s">
        <v>42</v>
      </c>
      <c r="E24" s="23"/>
      <c r="F24" s="32">
        <f>E24/E28</f>
        <v>0</v>
      </c>
      <c r="G24" s="23">
        <v>0</v>
      </c>
      <c r="H24" s="32">
        <f>G24/G28</f>
        <v>0</v>
      </c>
      <c r="I24" s="23">
        <v>0</v>
      </c>
      <c r="J24" s="32">
        <f>I24/I28</f>
        <v>0</v>
      </c>
      <c r="K24" s="17">
        <f t="shared" si="1"/>
        <v>0</v>
      </c>
      <c r="L24" s="23">
        <v>0</v>
      </c>
      <c r="M24" s="32">
        <f>L24/L28</f>
        <v>0</v>
      </c>
      <c r="N24" s="23">
        <f t="shared" si="2"/>
        <v>0</v>
      </c>
      <c r="O24" s="45"/>
    </row>
    <row r="25" spans="1:15">
      <c r="A25" s="1"/>
      <c r="B25" s="280" t="s">
        <v>43</v>
      </c>
      <c r="C25" s="280"/>
      <c r="D25" s="22" t="s">
        <v>44</v>
      </c>
      <c r="E25" s="23"/>
      <c r="F25" s="32">
        <f>E25/E28</f>
        <v>0</v>
      </c>
      <c r="G25" s="23">
        <v>0</v>
      </c>
      <c r="H25" s="32">
        <f>G25/G28</f>
        <v>0</v>
      </c>
      <c r="I25" s="23">
        <v>0</v>
      </c>
      <c r="J25" s="32">
        <f>I25/I28</f>
        <v>0</v>
      </c>
      <c r="K25" s="17">
        <f t="shared" si="1"/>
        <v>0</v>
      </c>
      <c r="L25" s="23">
        <v>0</v>
      </c>
      <c r="M25" s="32">
        <f>L25/L28</f>
        <v>0</v>
      </c>
      <c r="N25" s="23">
        <f t="shared" si="2"/>
        <v>0</v>
      </c>
      <c r="O25" s="45"/>
    </row>
    <row r="26" spans="1:15">
      <c r="A26" s="1"/>
      <c r="B26" s="280" t="s">
        <v>45</v>
      </c>
      <c r="C26" s="280"/>
      <c r="D26" s="22" t="s">
        <v>46</v>
      </c>
      <c r="E26" s="23"/>
      <c r="F26" s="32">
        <f>E26/E28</f>
        <v>0</v>
      </c>
      <c r="G26" s="23">
        <v>500000</v>
      </c>
      <c r="H26" s="32">
        <f>G26/G28</f>
        <v>1.8228217280349982E-3</v>
      </c>
      <c r="I26" s="23">
        <v>600000</v>
      </c>
      <c r="J26" s="32">
        <f>I26/I28</f>
        <v>2.1849963583394027E-3</v>
      </c>
      <c r="K26" s="17">
        <f t="shared" si="1"/>
        <v>100000</v>
      </c>
      <c r="L26" s="23">
        <v>0</v>
      </c>
      <c r="M26" s="32">
        <f>L26/L28</f>
        <v>0</v>
      </c>
      <c r="N26" s="23">
        <f t="shared" si="2"/>
        <v>600000</v>
      </c>
      <c r="O26" s="45"/>
    </row>
    <row r="27" spans="1:15">
      <c r="A27" s="1"/>
      <c r="B27" s="280" t="s">
        <v>47</v>
      </c>
      <c r="C27" s="280"/>
      <c r="D27" s="22" t="s">
        <v>48</v>
      </c>
      <c r="E27" s="23">
        <v>446808</v>
      </c>
      <c r="F27" s="32">
        <f>E27/E28</f>
        <v>2.205322450929869E-3</v>
      </c>
      <c r="G27" s="23">
        <v>1230000</v>
      </c>
      <c r="H27" s="32">
        <f>G27/G28</f>
        <v>4.4841414509660957E-3</v>
      </c>
      <c r="I27" s="23">
        <v>1530000</v>
      </c>
      <c r="J27" s="32">
        <f>I27/I28</f>
        <v>5.5717407137654768E-3</v>
      </c>
      <c r="K27" s="17">
        <f t="shared" si="1"/>
        <v>300000</v>
      </c>
      <c r="L27" s="23">
        <v>122582</v>
      </c>
      <c r="M27" s="32">
        <f>L27/L28</f>
        <v>8.3085260414394297E-4</v>
      </c>
      <c r="N27" s="23">
        <f t="shared" si="2"/>
        <v>1407418</v>
      </c>
      <c r="O27" s="45">
        <f t="shared" ref="O27:O38" si="4">L27/I27</f>
        <v>8.0118954248366014E-2</v>
      </c>
    </row>
    <row r="28" spans="1:15">
      <c r="A28" s="1"/>
      <c r="B28" s="280"/>
      <c r="C28" s="280"/>
      <c r="D28" s="24" t="s">
        <v>49</v>
      </c>
      <c r="E28" s="25">
        <f>SUM(E21:E27)</f>
        <v>202604385.5</v>
      </c>
      <c r="F28" s="33">
        <f t="shared" ref="F28:N28" si="5">SUM(F21:F27)</f>
        <v>1</v>
      </c>
      <c r="G28" s="25">
        <f t="shared" si="5"/>
        <v>274300000</v>
      </c>
      <c r="H28" s="33">
        <f t="shared" ref="H28:J28" si="6">SUM(H21:H27)</f>
        <v>1</v>
      </c>
      <c r="I28" s="25">
        <f t="shared" si="5"/>
        <v>274600000</v>
      </c>
      <c r="J28" s="33">
        <f t="shared" si="6"/>
        <v>0.99999999999999989</v>
      </c>
      <c r="K28" s="25">
        <f t="shared" si="5"/>
        <v>300000</v>
      </c>
      <c r="L28" s="25">
        <f t="shared" si="5"/>
        <v>147537601</v>
      </c>
      <c r="M28" s="33">
        <f t="shared" si="5"/>
        <v>1</v>
      </c>
      <c r="N28" s="25">
        <f t="shared" si="5"/>
        <v>127062399</v>
      </c>
      <c r="O28" s="46">
        <f t="shared" si="4"/>
        <v>0.53728186817188639</v>
      </c>
    </row>
    <row r="29" spans="1:15">
      <c r="A29" s="1"/>
      <c r="B29" s="280" t="s">
        <v>50</v>
      </c>
      <c r="C29" s="280"/>
      <c r="D29" s="22" t="s">
        <v>51</v>
      </c>
      <c r="E29" s="23">
        <v>4936800</v>
      </c>
      <c r="F29" s="32">
        <f>E29/E31</f>
        <v>0.8380525565288246</v>
      </c>
      <c r="G29" s="23">
        <v>0</v>
      </c>
      <c r="H29" s="32">
        <f>G29/G31</f>
        <v>0</v>
      </c>
      <c r="I29" s="23">
        <v>0</v>
      </c>
      <c r="J29" s="32">
        <f>I29/I31</f>
        <v>0</v>
      </c>
      <c r="K29" s="17">
        <f t="shared" ref="K29:K30" si="7">I29-G29</f>
        <v>0</v>
      </c>
      <c r="L29" s="23">
        <v>0</v>
      </c>
      <c r="M29" s="32">
        <f>L29/L31</f>
        <v>0</v>
      </c>
      <c r="N29" s="23">
        <f t="shared" si="2"/>
        <v>0</v>
      </c>
      <c r="O29" s="45" t="e">
        <f t="shared" si="4"/>
        <v>#DIV/0!</v>
      </c>
    </row>
    <row r="30" spans="1:15">
      <c r="A30" s="1"/>
      <c r="B30" s="280" t="s">
        <v>52</v>
      </c>
      <c r="C30" s="280"/>
      <c r="D30" s="22" t="s">
        <v>53</v>
      </c>
      <c r="E30" s="23">
        <v>954000</v>
      </c>
      <c r="F30" s="32">
        <f>E30/E31</f>
        <v>0.1619474434711754</v>
      </c>
      <c r="G30" s="23">
        <v>73000000</v>
      </c>
      <c r="H30" s="32">
        <f>G30/G31</f>
        <v>1</v>
      </c>
      <c r="I30" s="23">
        <v>73000000</v>
      </c>
      <c r="J30" s="32">
        <f>I30/I31</f>
        <v>1</v>
      </c>
      <c r="K30" s="17">
        <f t="shared" si="7"/>
        <v>0</v>
      </c>
      <c r="L30" s="23">
        <v>58535346</v>
      </c>
      <c r="M30" s="32">
        <f>L30/L31</f>
        <v>1</v>
      </c>
      <c r="N30" s="23">
        <f t="shared" si="2"/>
        <v>14464654</v>
      </c>
      <c r="O30" s="45">
        <f t="shared" si="4"/>
        <v>0.80185405479452054</v>
      </c>
    </row>
    <row r="31" spans="1:15" ht="18">
      <c r="A31" s="1"/>
      <c r="B31" s="280"/>
      <c r="C31" s="280"/>
      <c r="D31" s="24" t="s">
        <v>54</v>
      </c>
      <c r="E31" s="25">
        <f>SUM(E29:E30)</f>
        <v>5890800</v>
      </c>
      <c r="F31" s="33">
        <f t="shared" ref="F31:N31" si="8">SUM(F29:F30)</f>
        <v>1</v>
      </c>
      <c r="G31" s="25">
        <f t="shared" si="8"/>
        <v>73000000</v>
      </c>
      <c r="H31" s="33">
        <f t="shared" ref="H31:J31" si="9">SUM(H29:H30)</f>
        <v>1</v>
      </c>
      <c r="I31" s="25">
        <f t="shared" si="8"/>
        <v>73000000</v>
      </c>
      <c r="J31" s="33">
        <f t="shared" si="9"/>
        <v>1</v>
      </c>
      <c r="K31" s="25">
        <f t="shared" si="8"/>
        <v>0</v>
      </c>
      <c r="L31" s="25">
        <f t="shared" si="8"/>
        <v>58535346</v>
      </c>
      <c r="M31" s="33">
        <f t="shared" si="8"/>
        <v>1</v>
      </c>
      <c r="N31" s="25">
        <f t="shared" si="8"/>
        <v>14464654</v>
      </c>
      <c r="O31" s="46">
        <f t="shared" si="4"/>
        <v>0.80185405479452054</v>
      </c>
    </row>
    <row r="32" spans="1:15">
      <c r="A32" s="1"/>
      <c r="B32" s="280" t="s">
        <v>50</v>
      </c>
      <c r="C32" s="280"/>
      <c r="D32" s="22" t="s">
        <v>51</v>
      </c>
      <c r="E32" s="23">
        <v>0</v>
      </c>
      <c r="F32" s="32">
        <v>0</v>
      </c>
      <c r="G32" s="23">
        <v>0</v>
      </c>
      <c r="H32" s="32">
        <v>0</v>
      </c>
      <c r="I32" s="23">
        <v>0</v>
      </c>
      <c r="J32" s="32">
        <v>0</v>
      </c>
      <c r="K32" s="17">
        <f t="shared" ref="K32:K33" si="10">I32-G32</f>
        <v>0</v>
      </c>
      <c r="L32" s="23">
        <v>0</v>
      </c>
      <c r="M32" s="32">
        <v>0</v>
      </c>
      <c r="N32" s="23">
        <f t="shared" si="2"/>
        <v>0</v>
      </c>
      <c r="O32" s="45"/>
    </row>
    <row r="33" spans="1:15">
      <c r="A33" s="1"/>
      <c r="B33" s="280" t="s">
        <v>52</v>
      </c>
      <c r="C33" s="280"/>
      <c r="D33" s="22" t="s">
        <v>53</v>
      </c>
      <c r="E33" s="23">
        <v>0</v>
      </c>
      <c r="F33" s="32">
        <v>0</v>
      </c>
      <c r="G33" s="23">
        <v>0</v>
      </c>
      <c r="H33" s="32">
        <v>0</v>
      </c>
      <c r="I33" s="23">
        <v>0</v>
      </c>
      <c r="J33" s="32">
        <v>0</v>
      </c>
      <c r="K33" s="17">
        <f t="shared" si="10"/>
        <v>0</v>
      </c>
      <c r="L33" s="23"/>
      <c r="M33" s="32">
        <v>0</v>
      </c>
      <c r="N33" s="23">
        <f t="shared" si="2"/>
        <v>0</v>
      </c>
      <c r="O33" s="45"/>
    </row>
    <row r="34" spans="1:15" ht="18">
      <c r="A34" s="1"/>
      <c r="B34" s="280"/>
      <c r="C34" s="280"/>
      <c r="D34" s="24" t="s">
        <v>55</v>
      </c>
      <c r="E34" s="25">
        <v>0</v>
      </c>
      <c r="F34" s="34">
        <v>0</v>
      </c>
      <c r="G34" s="25">
        <v>0</v>
      </c>
      <c r="H34" s="34">
        <v>0</v>
      </c>
      <c r="I34" s="25">
        <v>0</v>
      </c>
      <c r="J34" s="34">
        <v>0</v>
      </c>
      <c r="K34" s="25">
        <v>0</v>
      </c>
      <c r="L34" s="25">
        <v>0</v>
      </c>
      <c r="M34" s="34">
        <v>0</v>
      </c>
      <c r="N34" s="25">
        <v>0</v>
      </c>
      <c r="O34" s="47"/>
    </row>
    <row r="35" spans="1:15">
      <c r="A35" s="1"/>
      <c r="B35" s="280"/>
      <c r="C35" s="280"/>
      <c r="D35" s="24" t="s">
        <v>56</v>
      </c>
      <c r="E35" s="25">
        <f t="shared" ref="E35:N35" si="11">E31+E34</f>
        <v>5890800</v>
      </c>
      <c r="F35" s="33">
        <f t="shared" si="11"/>
        <v>1</v>
      </c>
      <c r="G35" s="25">
        <f t="shared" si="11"/>
        <v>73000000</v>
      </c>
      <c r="H35" s="33">
        <f t="shared" si="11"/>
        <v>1</v>
      </c>
      <c r="I35" s="25">
        <f t="shared" si="11"/>
        <v>73000000</v>
      </c>
      <c r="J35" s="33">
        <f t="shared" si="11"/>
        <v>1</v>
      </c>
      <c r="K35" s="25">
        <f t="shared" si="11"/>
        <v>0</v>
      </c>
      <c r="L35" s="25">
        <f t="shared" si="11"/>
        <v>58535346</v>
      </c>
      <c r="M35" s="33">
        <f t="shared" si="11"/>
        <v>1</v>
      </c>
      <c r="N35" s="25">
        <f t="shared" si="11"/>
        <v>14464654</v>
      </c>
      <c r="O35" s="46"/>
    </row>
    <row r="36" spans="1:15" ht="18">
      <c r="A36" s="1"/>
      <c r="B36" s="280"/>
      <c r="C36" s="280"/>
      <c r="D36" s="24" t="s">
        <v>57</v>
      </c>
      <c r="E36" s="25">
        <f>E28+E35</f>
        <v>208495185.5</v>
      </c>
      <c r="F36" s="33">
        <f>(F31+F35)/2</f>
        <v>1</v>
      </c>
      <c r="G36" s="25">
        <f>G28+G35</f>
        <v>347300000</v>
      </c>
      <c r="H36" s="33">
        <f>(H31+H35)/2</f>
        <v>1</v>
      </c>
      <c r="I36" s="25">
        <f>I28+I35</f>
        <v>347600000</v>
      </c>
      <c r="J36" s="33">
        <f>(J31+J35)/2</f>
        <v>1</v>
      </c>
      <c r="K36" s="25">
        <f>K28+K35</f>
        <v>300000</v>
      </c>
      <c r="L36" s="25">
        <f>L28+L35</f>
        <v>206072947</v>
      </c>
      <c r="M36" s="33">
        <f>(M31+M35)/2</f>
        <v>1</v>
      </c>
      <c r="N36" s="25">
        <f>N28+N35</f>
        <v>141527053</v>
      </c>
      <c r="O36" s="46">
        <f t="shared" si="4"/>
        <v>0.59284507192174918</v>
      </c>
    </row>
    <row r="37" spans="1:15" ht="18">
      <c r="A37" s="1"/>
      <c r="B37" s="280"/>
      <c r="C37" s="280"/>
      <c r="D37" s="24" t="s">
        <v>31</v>
      </c>
      <c r="E37" s="25">
        <v>0</v>
      </c>
      <c r="F37" s="34"/>
      <c r="G37" s="25">
        <v>0</v>
      </c>
      <c r="H37" s="34"/>
      <c r="I37" s="25">
        <v>0</v>
      </c>
      <c r="J37" s="34"/>
      <c r="K37" s="49">
        <f t="shared" ref="K37" si="12">I37-G37</f>
        <v>0</v>
      </c>
      <c r="L37" s="25">
        <v>0</v>
      </c>
      <c r="M37" s="34"/>
      <c r="N37" s="25">
        <v>0</v>
      </c>
      <c r="O37" s="47">
        <v>0</v>
      </c>
    </row>
    <row r="38" spans="1:15" ht="18">
      <c r="A38" s="1"/>
      <c r="B38" s="280"/>
      <c r="C38" s="280"/>
      <c r="D38" s="24" t="s">
        <v>58</v>
      </c>
      <c r="E38" s="25">
        <f>E28+E35+E37</f>
        <v>208495185.5</v>
      </c>
      <c r="F38" s="34"/>
      <c r="G38" s="25">
        <f>G28+G35+G37</f>
        <v>347300000</v>
      </c>
      <c r="H38" s="34"/>
      <c r="I38" s="25">
        <f>I28+I35+I37</f>
        <v>347600000</v>
      </c>
      <c r="J38" s="34"/>
      <c r="K38" s="25">
        <f>K28+K35+K37</f>
        <v>300000</v>
      </c>
      <c r="L38" s="25">
        <f>L28+L35+L37+L33</f>
        <v>206072947</v>
      </c>
      <c r="M38" s="34"/>
      <c r="N38" s="25">
        <f>N28+N35+N37</f>
        <v>141527053</v>
      </c>
      <c r="O38" s="46">
        <f t="shared" si="4"/>
        <v>0.59284507192174918</v>
      </c>
    </row>
    <row r="39" spans="1:15" s="39" customFormat="1" ht="27" customHeight="1">
      <c r="A39" s="37"/>
      <c r="B39" s="281"/>
      <c r="C39" s="281"/>
      <c r="D39" s="35" t="s">
        <v>59</v>
      </c>
      <c r="E39" s="36">
        <v>79</v>
      </c>
      <c r="F39" s="38"/>
      <c r="G39" s="38">
        <v>101</v>
      </c>
      <c r="H39" s="38"/>
      <c r="I39" s="38">
        <v>101</v>
      </c>
      <c r="J39" s="38"/>
      <c r="K39" s="38"/>
      <c r="L39" s="265">
        <v>79</v>
      </c>
      <c r="M39" s="38"/>
      <c r="N39" s="38"/>
      <c r="O39" s="48"/>
    </row>
    <row r="40" spans="1:15">
      <c r="A40" s="1"/>
      <c r="B40" s="275"/>
      <c r="C40" s="275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 ht="24.75" customHeight="1">
      <c r="A41" s="1"/>
      <c r="B41" s="275"/>
      <c r="C41" s="275"/>
      <c r="D41" s="276" t="s">
        <v>60</v>
      </c>
      <c r="E41" s="276"/>
      <c r="F41" s="276"/>
      <c r="G41" s="26"/>
      <c r="H41" s="26" t="s">
        <v>61</v>
      </c>
      <c r="I41" s="26"/>
      <c r="J41" s="277" t="s">
        <v>65</v>
      </c>
      <c r="K41" s="277"/>
      <c r="L41" s="277"/>
      <c r="M41" s="277"/>
      <c r="N41" s="1"/>
      <c r="O41" s="1"/>
    </row>
    <row r="42" spans="1:15" ht="29.25" customHeight="1">
      <c r="A42" s="1"/>
      <c r="B42" s="275"/>
      <c r="C42" s="275"/>
      <c r="D42" s="276"/>
      <c r="E42" s="276"/>
      <c r="F42" s="276"/>
      <c r="G42" s="26"/>
      <c r="H42" s="26" t="s">
        <v>62</v>
      </c>
      <c r="I42" s="26"/>
      <c r="J42" s="278"/>
      <c r="K42" s="278"/>
      <c r="L42" s="278"/>
      <c r="M42" s="278"/>
      <c r="N42" s="1"/>
      <c r="O42" s="1"/>
    </row>
    <row r="43" spans="1:15">
      <c r="A43" s="1"/>
      <c r="B43" s="275"/>
      <c r="C43" s="275"/>
      <c r="D43" s="276"/>
      <c r="E43" s="276"/>
      <c r="F43" s="276"/>
      <c r="G43" s="278"/>
      <c r="H43" s="278" t="s">
        <v>63</v>
      </c>
      <c r="I43" s="278"/>
      <c r="J43" s="279" t="s">
        <v>273</v>
      </c>
      <c r="K43" s="279"/>
      <c r="L43" s="279"/>
      <c r="M43" s="279"/>
      <c r="N43" s="1"/>
      <c r="O43" s="1"/>
    </row>
    <row r="44" spans="1:15">
      <c r="A44" s="1"/>
      <c r="B44" s="1"/>
      <c r="C44" s="1"/>
      <c r="D44" s="276"/>
      <c r="E44" s="276"/>
      <c r="F44" s="276"/>
      <c r="G44" s="278"/>
      <c r="H44" s="278"/>
      <c r="I44" s="278"/>
      <c r="J44" s="279"/>
      <c r="K44" s="279"/>
      <c r="L44" s="279"/>
      <c r="M44" s="279"/>
      <c r="N44" s="1"/>
      <c r="O44" s="1"/>
    </row>
  </sheetData>
  <mergeCells count="54">
    <mergeCell ref="B2:O2"/>
    <mergeCell ref="B3:O3"/>
    <mergeCell ref="B4:O4"/>
    <mergeCell ref="B5:C5"/>
    <mergeCell ref="D5:F5"/>
    <mergeCell ref="G5:J5"/>
    <mergeCell ref="K5:O5"/>
    <mergeCell ref="B6:D9"/>
    <mergeCell ref="E6:O6"/>
    <mergeCell ref="E7:F7"/>
    <mergeCell ref="G7:H7"/>
    <mergeCell ref="I7:J7"/>
    <mergeCell ref="L7:M7"/>
    <mergeCell ref="N7:N8"/>
    <mergeCell ref="O7:O8"/>
    <mergeCell ref="B10:D10"/>
    <mergeCell ref="B11:C11"/>
    <mergeCell ref="B12:C12"/>
    <mergeCell ref="B13:C13"/>
    <mergeCell ref="B14:C14"/>
    <mergeCell ref="B15:C15"/>
    <mergeCell ref="B16:C16"/>
    <mergeCell ref="B17:C17"/>
    <mergeCell ref="B18:C18"/>
    <mergeCell ref="B19:D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3"/>
    <mergeCell ref="D41:F44"/>
    <mergeCell ref="J41:M41"/>
    <mergeCell ref="J42:M42"/>
    <mergeCell ref="G43:G44"/>
    <mergeCell ref="H43:H44"/>
    <mergeCell ref="I43:I44"/>
    <mergeCell ref="J43:M44"/>
  </mergeCells>
  <pageMargins left="0.17" right="0" top="0" bottom="0" header="0" footer="0"/>
  <pageSetup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FF59F-BF3C-4BB6-B478-0EFC3F0235D9}">
  <dimension ref="A1:P25"/>
  <sheetViews>
    <sheetView workbookViewId="0">
      <selection activeCell="H17" sqref="H17"/>
    </sheetView>
  </sheetViews>
  <sheetFormatPr defaultRowHeight="15"/>
  <cols>
    <col min="1" max="1" width="3.85546875" customWidth="1"/>
    <col min="2" max="2" width="9.42578125" customWidth="1"/>
    <col min="3" max="3" width="7.85546875" customWidth="1"/>
    <col min="4" max="4" width="19.140625" bestFit="1" customWidth="1"/>
    <col min="5" max="5" width="15.28515625" bestFit="1" customWidth="1"/>
    <col min="6" max="6" width="13.5703125" bestFit="1" customWidth="1"/>
    <col min="7" max="7" width="8.85546875" bestFit="1" customWidth="1"/>
    <col min="8" max="8" width="14.140625" bestFit="1" customWidth="1"/>
    <col min="9" max="9" width="12.85546875" bestFit="1" customWidth="1"/>
    <col min="10" max="10" width="14.28515625" bestFit="1" customWidth="1"/>
    <col min="11" max="11" width="12" bestFit="1" customWidth="1"/>
    <col min="12" max="12" width="5.42578125" customWidth="1"/>
    <col min="13" max="13" width="6.28515625" bestFit="1" customWidth="1"/>
    <col min="14" max="14" width="9.85546875" bestFit="1" customWidth="1"/>
    <col min="15" max="15" width="12" bestFit="1" customWidth="1"/>
    <col min="16" max="16" width="12.85546875" bestFit="1" customWidth="1"/>
  </cols>
  <sheetData>
    <row r="1" spans="1:16">
      <c r="A1" s="50"/>
      <c r="B1" s="51" t="s">
        <v>66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</row>
    <row r="2" spans="1:16">
      <c r="A2" s="50"/>
      <c r="B2" s="302" t="s">
        <v>67</v>
      </c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</row>
    <row r="3" spans="1:16" ht="15.75" thickBot="1">
      <c r="A3" s="50"/>
      <c r="B3" s="303" t="s">
        <v>272</v>
      </c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  <c r="P3" s="303"/>
    </row>
    <row r="4" spans="1:16" ht="16.5" thickTop="1" thickBot="1">
      <c r="A4" s="304"/>
      <c r="B4" s="305" t="s">
        <v>68</v>
      </c>
      <c r="C4" s="306" t="s">
        <v>69</v>
      </c>
      <c r="D4" s="307" t="s">
        <v>70</v>
      </c>
      <c r="E4" s="306" t="s">
        <v>8</v>
      </c>
      <c r="F4" s="306" t="s">
        <v>71</v>
      </c>
      <c r="G4" s="308" t="s">
        <v>72</v>
      </c>
      <c r="H4" s="308"/>
      <c r="I4" s="308"/>
      <c r="J4" s="308"/>
      <c r="K4" s="308"/>
      <c r="L4" s="308"/>
      <c r="M4" s="308"/>
      <c r="N4" s="308"/>
      <c r="O4" s="308"/>
      <c r="P4" s="308"/>
    </row>
    <row r="5" spans="1:16" ht="16.5" thickTop="1" thickBot="1">
      <c r="A5" s="304"/>
      <c r="B5" s="305"/>
      <c r="C5" s="306"/>
      <c r="D5" s="307"/>
      <c r="E5" s="306"/>
      <c r="F5" s="306"/>
      <c r="G5" s="54" t="s">
        <v>50</v>
      </c>
      <c r="H5" s="54" t="s">
        <v>52</v>
      </c>
      <c r="I5" s="54" t="s">
        <v>35</v>
      </c>
      <c r="J5" s="54" t="s">
        <v>37</v>
      </c>
      <c r="K5" s="54" t="s">
        <v>39</v>
      </c>
      <c r="L5" s="54" t="s">
        <v>41</v>
      </c>
      <c r="M5" s="54" t="s">
        <v>43</v>
      </c>
      <c r="N5" s="54" t="s">
        <v>45</v>
      </c>
      <c r="O5" s="54" t="s">
        <v>47</v>
      </c>
      <c r="P5" s="55" t="s">
        <v>73</v>
      </c>
    </row>
    <row r="6" spans="1:16" ht="45.75" thickTop="1">
      <c r="A6" s="50"/>
      <c r="B6" s="305"/>
      <c r="C6" s="306"/>
      <c r="D6" s="307"/>
      <c r="E6" s="56" t="s">
        <v>74</v>
      </c>
      <c r="F6" s="306"/>
      <c r="G6" s="57" t="s">
        <v>75</v>
      </c>
      <c r="H6" s="57" t="s">
        <v>76</v>
      </c>
      <c r="I6" s="57" t="s">
        <v>77</v>
      </c>
      <c r="J6" s="57" t="s">
        <v>78</v>
      </c>
      <c r="K6" s="57" t="s">
        <v>79</v>
      </c>
      <c r="L6" s="57" t="s">
        <v>80</v>
      </c>
      <c r="M6" s="57" t="s">
        <v>81</v>
      </c>
      <c r="N6" s="57" t="s">
        <v>82</v>
      </c>
      <c r="O6" s="57" t="s">
        <v>83</v>
      </c>
      <c r="P6" s="58" t="s">
        <v>73</v>
      </c>
    </row>
    <row r="7" spans="1:16">
      <c r="A7" s="50"/>
      <c r="B7" s="59" t="s">
        <v>5</v>
      </c>
      <c r="C7" s="60" t="s">
        <v>84</v>
      </c>
      <c r="D7" s="61" t="s">
        <v>85</v>
      </c>
      <c r="E7" s="60">
        <v>2024</v>
      </c>
      <c r="F7" s="62" t="s">
        <v>86</v>
      </c>
      <c r="G7" s="63">
        <v>0</v>
      </c>
      <c r="H7" s="63">
        <v>73000000</v>
      </c>
      <c r="I7" s="63">
        <v>218800000</v>
      </c>
      <c r="J7" s="63">
        <v>30000000</v>
      </c>
      <c r="K7" s="63">
        <v>23770000</v>
      </c>
      <c r="L7" s="64">
        <v>0</v>
      </c>
      <c r="M7" s="64">
        <v>0</v>
      </c>
      <c r="N7" s="63">
        <v>500000</v>
      </c>
      <c r="O7" s="63">
        <v>1230000</v>
      </c>
      <c r="P7" s="65">
        <f>SUM(G7:O7)</f>
        <v>347300000</v>
      </c>
    </row>
    <row r="8" spans="1:16">
      <c r="A8" s="50"/>
      <c r="B8" s="59" t="s">
        <v>5</v>
      </c>
      <c r="C8" s="60" t="s">
        <v>84</v>
      </c>
      <c r="D8" s="61" t="s">
        <v>85</v>
      </c>
      <c r="E8" s="60">
        <v>2024</v>
      </c>
      <c r="F8" s="62" t="s">
        <v>87</v>
      </c>
      <c r="G8" s="63">
        <v>0</v>
      </c>
      <c r="H8" s="63">
        <v>73000000</v>
      </c>
      <c r="I8" s="63">
        <v>212200000</v>
      </c>
      <c r="J8" s="63">
        <v>30000000</v>
      </c>
      <c r="K8" s="63">
        <v>30270000</v>
      </c>
      <c r="L8" s="64">
        <v>0</v>
      </c>
      <c r="M8" s="64">
        <v>0</v>
      </c>
      <c r="N8" s="63">
        <v>600000</v>
      </c>
      <c r="O8" s="63">
        <v>1530000</v>
      </c>
      <c r="P8" s="65">
        <f t="shared" ref="P8:P15" si="0">SUM(G8:O8)</f>
        <v>347600000</v>
      </c>
    </row>
    <row r="9" spans="1:16">
      <c r="A9" s="50"/>
      <c r="B9" s="59" t="s">
        <v>5</v>
      </c>
      <c r="C9" s="60" t="s">
        <v>84</v>
      </c>
      <c r="D9" s="61" t="s">
        <v>85</v>
      </c>
      <c r="E9" s="60">
        <v>2024</v>
      </c>
      <c r="F9" s="62" t="s">
        <v>88</v>
      </c>
      <c r="G9" s="63">
        <v>0</v>
      </c>
      <c r="H9" s="63">
        <v>58535346</v>
      </c>
      <c r="I9" s="63">
        <v>111642756</v>
      </c>
      <c r="J9" s="63">
        <v>15832008</v>
      </c>
      <c r="K9" s="63">
        <v>19940255</v>
      </c>
      <c r="L9" s="64">
        <v>0</v>
      </c>
      <c r="M9" s="64">
        <v>0</v>
      </c>
      <c r="N9" s="63">
        <v>0</v>
      </c>
      <c r="O9" s="63">
        <v>122582</v>
      </c>
      <c r="P9" s="65">
        <f t="shared" si="0"/>
        <v>206072947</v>
      </c>
    </row>
    <row r="10" spans="1:16">
      <c r="A10" s="50"/>
      <c r="B10" s="59" t="s">
        <v>5</v>
      </c>
      <c r="C10" s="60" t="s">
        <v>84</v>
      </c>
      <c r="D10" s="61" t="s">
        <v>85</v>
      </c>
      <c r="E10" s="60">
        <v>2024</v>
      </c>
      <c r="F10" s="62" t="s">
        <v>89</v>
      </c>
      <c r="G10" s="63">
        <v>0</v>
      </c>
      <c r="H10" s="266">
        <v>10956654</v>
      </c>
      <c r="I10" s="266">
        <v>0</v>
      </c>
      <c r="J10" s="267">
        <v>0</v>
      </c>
      <c r="K10" s="267">
        <v>1916750</v>
      </c>
      <c r="L10" s="64">
        <v>0</v>
      </c>
      <c r="M10" s="64">
        <v>0</v>
      </c>
      <c r="N10" s="63">
        <v>0</v>
      </c>
      <c r="O10" s="63">
        <v>0</v>
      </c>
      <c r="P10" s="65">
        <f t="shared" si="0"/>
        <v>12873404</v>
      </c>
    </row>
    <row r="11" spans="1:16">
      <c r="A11" s="50"/>
      <c r="B11" s="59" t="s">
        <v>5</v>
      </c>
      <c r="C11" s="60"/>
      <c r="D11" s="61" t="s">
        <v>73</v>
      </c>
      <c r="E11" s="60">
        <v>2024</v>
      </c>
      <c r="F11" s="62" t="s">
        <v>86</v>
      </c>
      <c r="G11" s="63">
        <f t="shared" ref="G11:M14" si="1">G7</f>
        <v>0</v>
      </c>
      <c r="H11" s="63">
        <f t="shared" si="1"/>
        <v>73000000</v>
      </c>
      <c r="I11" s="63">
        <f t="shared" ref="I11:K11" si="2">I7</f>
        <v>218800000</v>
      </c>
      <c r="J11" s="63">
        <f t="shared" si="2"/>
        <v>30000000</v>
      </c>
      <c r="K11" s="63">
        <f t="shared" si="2"/>
        <v>23770000</v>
      </c>
      <c r="L11" s="64">
        <f t="shared" si="1"/>
        <v>0</v>
      </c>
      <c r="M11" s="64">
        <f t="shared" si="1"/>
        <v>0</v>
      </c>
      <c r="N11" s="63">
        <f t="shared" ref="N11:O11" si="3">N7</f>
        <v>500000</v>
      </c>
      <c r="O11" s="63">
        <f t="shared" si="3"/>
        <v>1230000</v>
      </c>
      <c r="P11" s="65">
        <f t="shared" si="0"/>
        <v>347300000</v>
      </c>
    </row>
    <row r="12" spans="1:16">
      <c r="A12" s="50"/>
      <c r="B12" s="59" t="s">
        <v>5</v>
      </c>
      <c r="C12" s="60"/>
      <c r="D12" s="61" t="s">
        <v>73</v>
      </c>
      <c r="E12" s="60">
        <v>2024</v>
      </c>
      <c r="F12" s="62" t="s">
        <v>87</v>
      </c>
      <c r="G12" s="63">
        <f t="shared" si="1"/>
        <v>0</v>
      </c>
      <c r="H12" s="63">
        <f t="shared" si="1"/>
        <v>73000000</v>
      </c>
      <c r="I12" s="63">
        <f t="shared" ref="I12:K12" si="4">I8</f>
        <v>212200000</v>
      </c>
      <c r="J12" s="63">
        <f t="shared" si="4"/>
        <v>30000000</v>
      </c>
      <c r="K12" s="63">
        <f t="shared" si="4"/>
        <v>30270000</v>
      </c>
      <c r="L12" s="64">
        <f t="shared" si="1"/>
        <v>0</v>
      </c>
      <c r="M12" s="64">
        <f t="shared" si="1"/>
        <v>0</v>
      </c>
      <c r="N12" s="63">
        <f t="shared" ref="N12:O12" si="5">N8</f>
        <v>600000</v>
      </c>
      <c r="O12" s="63">
        <f t="shared" si="5"/>
        <v>1530000</v>
      </c>
      <c r="P12" s="65">
        <f t="shared" si="0"/>
        <v>347600000</v>
      </c>
    </row>
    <row r="13" spans="1:16">
      <c r="A13" s="50"/>
      <c r="B13" s="59" t="s">
        <v>5</v>
      </c>
      <c r="C13" s="60"/>
      <c r="D13" s="61" t="s">
        <v>73</v>
      </c>
      <c r="E13" s="60">
        <v>2024</v>
      </c>
      <c r="F13" s="62" t="s">
        <v>88</v>
      </c>
      <c r="G13" s="63">
        <f t="shared" si="1"/>
        <v>0</v>
      </c>
      <c r="H13" s="63">
        <f t="shared" si="1"/>
        <v>58535346</v>
      </c>
      <c r="I13" s="63">
        <f t="shared" ref="I13:K13" si="6">I9</f>
        <v>111642756</v>
      </c>
      <c r="J13" s="63">
        <f t="shared" si="6"/>
        <v>15832008</v>
      </c>
      <c r="K13" s="63">
        <f t="shared" si="6"/>
        <v>19940255</v>
      </c>
      <c r="L13" s="64">
        <f t="shared" si="1"/>
        <v>0</v>
      </c>
      <c r="M13" s="64">
        <f t="shared" si="1"/>
        <v>0</v>
      </c>
      <c r="N13" s="63">
        <f t="shared" ref="N13:O13" si="7">N9</f>
        <v>0</v>
      </c>
      <c r="O13" s="63">
        <f t="shared" si="7"/>
        <v>122582</v>
      </c>
      <c r="P13" s="65">
        <f t="shared" si="0"/>
        <v>206072947</v>
      </c>
    </row>
    <row r="14" spans="1:16">
      <c r="A14" s="50"/>
      <c r="B14" s="59" t="s">
        <v>5</v>
      </c>
      <c r="C14" s="60"/>
      <c r="D14" s="61" t="s">
        <v>73</v>
      </c>
      <c r="E14" s="60">
        <v>2024</v>
      </c>
      <c r="F14" s="62" t="s">
        <v>89</v>
      </c>
      <c r="G14" s="63">
        <f t="shared" si="1"/>
        <v>0</v>
      </c>
      <c r="H14" s="263">
        <f t="shared" si="1"/>
        <v>10956654</v>
      </c>
      <c r="I14" s="63">
        <f t="shared" ref="I14:K14" si="8">I10</f>
        <v>0</v>
      </c>
      <c r="J14" s="63">
        <f t="shared" si="8"/>
        <v>0</v>
      </c>
      <c r="K14" s="63">
        <f t="shared" si="8"/>
        <v>1916750</v>
      </c>
      <c r="L14" s="64">
        <f t="shared" si="1"/>
        <v>0</v>
      </c>
      <c r="M14" s="64">
        <f t="shared" si="1"/>
        <v>0</v>
      </c>
      <c r="N14" s="63">
        <f t="shared" ref="N14:O14" si="9">N10</f>
        <v>0</v>
      </c>
      <c r="O14" s="63">
        <f t="shared" si="9"/>
        <v>0</v>
      </c>
      <c r="P14" s="65">
        <f t="shared" si="0"/>
        <v>12873404</v>
      </c>
    </row>
    <row r="15" spans="1:16" ht="24">
      <c r="A15" s="50"/>
      <c r="B15" s="59" t="s">
        <v>5</v>
      </c>
      <c r="C15" s="60"/>
      <c r="D15" s="61" t="s">
        <v>90</v>
      </c>
      <c r="E15" s="60">
        <v>2024</v>
      </c>
      <c r="F15" s="62"/>
      <c r="G15" s="63">
        <f>G12-G13-G14</f>
        <v>0</v>
      </c>
      <c r="H15" s="63">
        <f>H12-H11</f>
        <v>0</v>
      </c>
      <c r="I15" s="63">
        <f t="shared" ref="I15:O15" si="10">I12-I11</f>
        <v>-6600000</v>
      </c>
      <c r="J15" s="63">
        <f t="shared" si="10"/>
        <v>0</v>
      </c>
      <c r="K15" s="63">
        <f t="shared" si="10"/>
        <v>6500000</v>
      </c>
      <c r="L15" s="63">
        <f t="shared" si="10"/>
        <v>0</v>
      </c>
      <c r="M15" s="63">
        <f t="shared" si="10"/>
        <v>0</v>
      </c>
      <c r="N15" s="63">
        <f t="shared" si="10"/>
        <v>100000</v>
      </c>
      <c r="O15" s="63">
        <f t="shared" si="10"/>
        <v>300000</v>
      </c>
      <c r="P15" s="65">
        <f t="shared" si="0"/>
        <v>300000</v>
      </c>
    </row>
    <row r="16" spans="1:16" ht="24.75" customHeight="1">
      <c r="A16" s="50"/>
      <c r="B16" s="59" t="s">
        <v>5</v>
      </c>
      <c r="C16" s="60"/>
      <c r="D16" s="61" t="s">
        <v>91</v>
      </c>
      <c r="E16" s="60">
        <v>2024</v>
      </c>
      <c r="F16" s="62"/>
      <c r="G16" s="66"/>
      <c r="H16" s="66">
        <f>H13/H12</f>
        <v>0.80185405479452054</v>
      </c>
      <c r="I16" s="66">
        <f>I13/I12</f>
        <v>0.52612043355325167</v>
      </c>
      <c r="J16" s="66">
        <f>J13/J12</f>
        <v>0.52773360000000002</v>
      </c>
      <c r="K16" s="66">
        <f>K13/K12</f>
        <v>0.65874644862900567</v>
      </c>
      <c r="L16" s="66">
        <v>0</v>
      </c>
      <c r="M16" s="66">
        <v>0</v>
      </c>
      <c r="N16" s="66">
        <v>0</v>
      </c>
      <c r="O16" s="66">
        <f>O13/O12</f>
        <v>8.0118954248366014E-2</v>
      </c>
      <c r="P16" s="66">
        <f>P13/P12</f>
        <v>0.59284507192174918</v>
      </c>
    </row>
    <row r="17" spans="1:16">
      <c r="A17" s="50"/>
      <c r="B17" s="67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</row>
    <row r="18" spans="1:16" ht="25.5" customHeight="1">
      <c r="A18" s="50"/>
      <c r="B18" s="50"/>
      <c r="C18" s="50"/>
      <c r="D18" s="301" t="s">
        <v>92</v>
      </c>
      <c r="E18" s="26" t="s">
        <v>61</v>
      </c>
      <c r="F18" s="277" t="s">
        <v>93</v>
      </c>
      <c r="G18" s="277"/>
      <c r="H18" s="301" t="s">
        <v>60</v>
      </c>
      <c r="I18" s="26" t="s">
        <v>61</v>
      </c>
      <c r="J18" s="277" t="s">
        <v>65</v>
      </c>
      <c r="K18" s="277"/>
      <c r="L18" s="50"/>
      <c r="M18" s="50"/>
      <c r="N18" s="50"/>
      <c r="O18" s="50"/>
      <c r="P18" s="50"/>
    </row>
    <row r="19" spans="1:16" ht="24" customHeight="1">
      <c r="A19" s="50"/>
      <c r="B19" s="50"/>
      <c r="C19" s="50"/>
      <c r="D19" s="301"/>
      <c r="E19" s="26" t="s">
        <v>62</v>
      </c>
      <c r="F19" s="278"/>
      <c r="G19" s="278"/>
      <c r="H19" s="301"/>
      <c r="I19" s="26" t="s">
        <v>62</v>
      </c>
      <c r="J19" s="278"/>
      <c r="K19" s="278"/>
      <c r="L19" s="50"/>
      <c r="M19" s="50"/>
      <c r="N19" s="50"/>
      <c r="O19" s="50"/>
      <c r="P19" s="50"/>
    </row>
    <row r="20" spans="1:16" ht="28.5" customHeight="1">
      <c r="A20" s="50"/>
      <c r="B20" s="50"/>
      <c r="C20" s="50"/>
      <c r="D20" s="301"/>
      <c r="E20" s="26" t="s">
        <v>63</v>
      </c>
      <c r="F20" s="279" t="s">
        <v>274</v>
      </c>
      <c r="G20" s="279"/>
      <c r="H20" s="301"/>
      <c r="I20" s="26" t="s">
        <v>63</v>
      </c>
      <c r="J20" s="279" t="s">
        <v>273</v>
      </c>
      <c r="K20" s="279"/>
      <c r="L20" s="50"/>
      <c r="M20" s="50"/>
      <c r="N20" s="50"/>
      <c r="O20" s="50"/>
      <c r="P20" s="50"/>
    </row>
    <row r="21" spans="1:16">
      <c r="A21" s="50"/>
      <c r="B21" s="300"/>
      <c r="C21" s="30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</row>
    <row r="22" spans="1:16">
      <c r="I22" s="131"/>
      <c r="J22" s="226"/>
    </row>
    <row r="23" spans="1:16">
      <c r="I23" s="226"/>
      <c r="J23" s="226"/>
      <c r="K23" s="226"/>
    </row>
    <row r="24" spans="1:16">
      <c r="I24" s="226"/>
      <c r="J24" s="227"/>
      <c r="K24" s="226"/>
    </row>
    <row r="25" spans="1:16">
      <c r="H25" s="226"/>
      <c r="K25" s="226"/>
    </row>
  </sheetData>
  <mergeCells count="18">
    <mergeCell ref="B2:P2"/>
    <mergeCell ref="B3:P3"/>
    <mergeCell ref="A4:A5"/>
    <mergeCell ref="B4:B6"/>
    <mergeCell ref="C4:C6"/>
    <mergeCell ref="D4:D6"/>
    <mergeCell ref="E4:E5"/>
    <mergeCell ref="F4:F6"/>
    <mergeCell ref="G4:P4"/>
    <mergeCell ref="B21:C21"/>
    <mergeCell ref="D18:D20"/>
    <mergeCell ref="F18:G18"/>
    <mergeCell ref="H18:H20"/>
    <mergeCell ref="J18:K18"/>
    <mergeCell ref="F19:G19"/>
    <mergeCell ref="J19:K19"/>
    <mergeCell ref="F20:G20"/>
    <mergeCell ref="J20:K20"/>
  </mergeCells>
  <pageMargins left="0.7" right="0.7" top="0.75" bottom="0.75" header="0.3" footer="0.3"/>
  <pageSetup scale="6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76AAD-91E0-4330-9177-6BD626C364EC}">
  <dimension ref="A1:R40"/>
  <sheetViews>
    <sheetView topLeftCell="C1" workbookViewId="0">
      <selection activeCell="H40" sqref="H40"/>
    </sheetView>
  </sheetViews>
  <sheetFormatPr defaultRowHeight="15"/>
  <cols>
    <col min="1" max="1" width="3.28515625" hidden="1" customWidth="1"/>
    <col min="2" max="2" width="0.140625" hidden="1" customWidth="1"/>
    <col min="3" max="3" width="5.85546875" customWidth="1"/>
    <col min="4" max="4" width="7.28515625" customWidth="1"/>
    <col min="5" max="5" width="30.140625" customWidth="1"/>
    <col min="6" max="6" width="10.42578125" customWidth="1"/>
    <col min="7" max="7" width="16.5703125" customWidth="1"/>
    <col min="8" max="8" width="10.28515625" customWidth="1"/>
    <col min="9" max="9" width="12.42578125" customWidth="1"/>
    <col min="10" max="11" width="12.7109375" customWidth="1"/>
    <col min="12" max="12" width="14.28515625" customWidth="1"/>
    <col min="13" max="13" width="5.28515625" hidden="1" customWidth="1"/>
    <col min="14" max="14" width="0.140625" hidden="1" customWidth="1"/>
    <col min="15" max="15" width="6.5703125" hidden="1" customWidth="1"/>
    <col min="16" max="16" width="10.5703125" customWidth="1"/>
    <col min="17" max="17" width="12.28515625" customWidth="1"/>
    <col min="18" max="18" width="15" customWidth="1"/>
  </cols>
  <sheetData>
    <row r="1" spans="1:18">
      <c r="A1" s="50"/>
      <c r="B1" s="50"/>
      <c r="C1" s="51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</row>
    <row r="2" spans="1:18">
      <c r="A2" s="50"/>
      <c r="B2" s="50"/>
      <c r="C2" s="302" t="s">
        <v>94</v>
      </c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</row>
    <row r="3" spans="1:18" ht="15.75" thickBot="1">
      <c r="A3" s="50"/>
      <c r="B3" s="50"/>
      <c r="C3" s="303" t="s">
        <v>270</v>
      </c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  <c r="P3" s="303"/>
      <c r="Q3" s="303"/>
      <c r="R3" s="303"/>
    </row>
    <row r="4" spans="1:18" ht="37.5" thickTop="1" thickBot="1">
      <c r="A4" s="304"/>
      <c r="B4" s="304"/>
      <c r="C4" s="68" t="s">
        <v>95</v>
      </c>
      <c r="D4" s="69" t="s">
        <v>96</v>
      </c>
      <c r="E4" s="69" t="s">
        <v>97</v>
      </c>
      <c r="F4" s="69" t="s">
        <v>98</v>
      </c>
      <c r="G4" s="69" t="s">
        <v>99</v>
      </c>
      <c r="H4" s="70" t="s">
        <v>100</v>
      </c>
      <c r="I4" s="70" t="s">
        <v>101</v>
      </c>
      <c r="J4" s="70" t="s">
        <v>102</v>
      </c>
      <c r="K4" s="70" t="s">
        <v>103</v>
      </c>
      <c r="L4" s="70" t="s">
        <v>104</v>
      </c>
      <c r="M4" s="314" t="s">
        <v>105</v>
      </c>
      <c r="N4" s="314"/>
      <c r="O4" s="70" t="s">
        <v>106</v>
      </c>
      <c r="P4" s="70" t="s">
        <v>107</v>
      </c>
      <c r="Q4" s="70" t="s">
        <v>108</v>
      </c>
      <c r="R4" s="71" t="s">
        <v>73</v>
      </c>
    </row>
    <row r="5" spans="1:18" ht="24">
      <c r="A5" s="50"/>
      <c r="B5" s="50"/>
      <c r="C5" s="59" t="s">
        <v>5</v>
      </c>
      <c r="D5" s="60" t="s">
        <v>29</v>
      </c>
      <c r="E5" s="72" t="s">
        <v>64</v>
      </c>
      <c r="F5" s="60">
        <v>2024</v>
      </c>
      <c r="G5" s="62" t="s">
        <v>86</v>
      </c>
      <c r="H5" s="63">
        <v>0</v>
      </c>
      <c r="I5" s="63">
        <v>73000000</v>
      </c>
      <c r="J5" s="63">
        <v>218800000</v>
      </c>
      <c r="K5" s="63">
        <v>30000000</v>
      </c>
      <c r="L5" s="63">
        <v>23770000</v>
      </c>
      <c r="M5" s="315">
        <v>0</v>
      </c>
      <c r="N5" s="315"/>
      <c r="O5" s="63">
        <v>0</v>
      </c>
      <c r="P5" s="63">
        <v>500000</v>
      </c>
      <c r="Q5" s="63">
        <v>1230000</v>
      </c>
      <c r="R5" s="65">
        <f>SUM(H5:Q5)</f>
        <v>347300000</v>
      </c>
    </row>
    <row r="6" spans="1:18" ht="24">
      <c r="A6" s="50"/>
      <c r="B6" s="50"/>
      <c r="C6" s="59" t="s">
        <v>5</v>
      </c>
      <c r="D6" s="60" t="s">
        <v>29</v>
      </c>
      <c r="E6" s="72" t="s">
        <v>64</v>
      </c>
      <c r="F6" s="60">
        <v>2024</v>
      </c>
      <c r="G6" s="62" t="s">
        <v>87</v>
      </c>
      <c r="H6" s="63">
        <v>0</v>
      </c>
      <c r="I6" s="63">
        <v>73000000</v>
      </c>
      <c r="J6" s="63">
        <v>212200000</v>
      </c>
      <c r="K6" s="63">
        <v>30000000</v>
      </c>
      <c r="L6" s="63">
        <v>30270000</v>
      </c>
      <c r="M6" s="315">
        <v>0</v>
      </c>
      <c r="N6" s="315"/>
      <c r="O6" s="63">
        <v>0</v>
      </c>
      <c r="P6" s="63">
        <v>600000</v>
      </c>
      <c r="Q6" s="63">
        <v>1530000</v>
      </c>
      <c r="R6" s="65">
        <f t="shared" ref="R6:R32" si="0">SUM(H6:Q6)</f>
        <v>347600000</v>
      </c>
    </row>
    <row r="7" spans="1:18" ht="24">
      <c r="A7" s="50"/>
      <c r="B7" s="50"/>
      <c r="C7" s="59" t="s">
        <v>5</v>
      </c>
      <c r="D7" s="60" t="s">
        <v>29</v>
      </c>
      <c r="E7" s="72" t="s">
        <v>64</v>
      </c>
      <c r="F7" s="60">
        <v>2024</v>
      </c>
      <c r="G7" s="62" t="s">
        <v>109</v>
      </c>
      <c r="H7" s="63">
        <v>0</v>
      </c>
      <c r="I7" s="63">
        <v>58535346</v>
      </c>
      <c r="J7" s="63">
        <v>111642756</v>
      </c>
      <c r="K7" s="63">
        <v>15832008</v>
      </c>
      <c r="L7" s="63">
        <v>19940255</v>
      </c>
      <c r="M7" s="315">
        <v>0</v>
      </c>
      <c r="N7" s="315"/>
      <c r="O7" s="63">
        <v>0</v>
      </c>
      <c r="P7" s="63">
        <v>0</v>
      </c>
      <c r="Q7" s="63">
        <v>122582</v>
      </c>
      <c r="R7" s="65">
        <f t="shared" si="0"/>
        <v>206072947</v>
      </c>
    </row>
    <row r="8" spans="1:18" ht="24">
      <c r="A8" s="50"/>
      <c r="B8" s="50"/>
      <c r="C8" s="59" t="s">
        <v>5</v>
      </c>
      <c r="D8" s="60" t="s">
        <v>29</v>
      </c>
      <c r="E8" s="73" t="s">
        <v>64</v>
      </c>
      <c r="F8" s="60">
        <v>2024</v>
      </c>
      <c r="G8" s="74" t="s">
        <v>89</v>
      </c>
      <c r="H8" s="248">
        <v>0</v>
      </c>
      <c r="I8" s="250">
        <v>10956654</v>
      </c>
      <c r="J8" s="248">
        <v>0</v>
      </c>
      <c r="K8" s="248">
        <v>0</v>
      </c>
      <c r="L8" s="250">
        <v>1916750</v>
      </c>
      <c r="M8" s="316">
        <v>0</v>
      </c>
      <c r="N8" s="316"/>
      <c r="O8" s="248">
        <v>0</v>
      </c>
      <c r="P8" s="248">
        <v>0</v>
      </c>
      <c r="Q8" s="248">
        <v>0</v>
      </c>
      <c r="R8" s="251">
        <f t="shared" si="0"/>
        <v>12873404</v>
      </c>
    </row>
    <row r="9" spans="1:18">
      <c r="A9" s="50"/>
      <c r="B9" s="50"/>
      <c r="C9" s="59" t="s">
        <v>5</v>
      </c>
      <c r="D9" s="75"/>
      <c r="E9" s="76" t="s">
        <v>90</v>
      </c>
      <c r="F9" s="60">
        <v>2024</v>
      </c>
      <c r="G9" s="77"/>
      <c r="H9" s="246">
        <f>H6-H7-H8</f>
        <v>0</v>
      </c>
      <c r="I9" s="246">
        <f>I6-I5</f>
        <v>0</v>
      </c>
      <c r="J9" s="246">
        <f t="shared" ref="J9:R9" si="1">J6-J5</f>
        <v>-6600000</v>
      </c>
      <c r="K9" s="246">
        <f t="shared" si="1"/>
        <v>0</v>
      </c>
      <c r="L9" s="246">
        <f t="shared" si="1"/>
        <v>6500000</v>
      </c>
      <c r="M9" s="246">
        <f t="shared" si="1"/>
        <v>0</v>
      </c>
      <c r="N9" s="246">
        <f t="shared" si="1"/>
        <v>0</v>
      </c>
      <c r="O9" s="246">
        <f t="shared" si="1"/>
        <v>0</v>
      </c>
      <c r="P9" s="246">
        <f t="shared" si="1"/>
        <v>100000</v>
      </c>
      <c r="Q9" s="246">
        <f t="shared" si="1"/>
        <v>300000</v>
      </c>
      <c r="R9" s="246">
        <f t="shared" si="1"/>
        <v>300000</v>
      </c>
    </row>
    <row r="10" spans="1:18">
      <c r="A10" s="50"/>
      <c r="B10" s="50"/>
      <c r="C10" s="59" t="s">
        <v>5</v>
      </c>
      <c r="D10" s="75"/>
      <c r="E10" s="76" t="s">
        <v>91</v>
      </c>
      <c r="F10" s="60">
        <v>2024</v>
      </c>
      <c r="G10" s="77"/>
      <c r="H10" s="80">
        <v>0</v>
      </c>
      <c r="I10" s="80">
        <f t="shared" ref="I10:R10" si="2">I7/I6</f>
        <v>0.80185405479452054</v>
      </c>
      <c r="J10" s="80">
        <f t="shared" si="2"/>
        <v>0.52612043355325167</v>
      </c>
      <c r="K10" s="80">
        <f t="shared" si="2"/>
        <v>0.52773360000000002</v>
      </c>
      <c r="L10" s="80">
        <f t="shared" si="2"/>
        <v>0.65874644862900567</v>
      </c>
      <c r="M10" s="80">
        <v>0</v>
      </c>
      <c r="N10" s="80">
        <v>0</v>
      </c>
      <c r="O10" s="80">
        <v>0</v>
      </c>
      <c r="P10" s="80">
        <v>0</v>
      </c>
      <c r="Q10" s="80">
        <f t="shared" si="2"/>
        <v>8.0118954248366014E-2</v>
      </c>
      <c r="R10" s="210">
        <f t="shared" si="2"/>
        <v>0.59284507192174918</v>
      </c>
    </row>
    <row r="11" spans="1:18" ht="24" hidden="1">
      <c r="A11" s="50"/>
      <c r="B11" s="50"/>
      <c r="C11" s="59" t="s">
        <v>5</v>
      </c>
      <c r="D11" s="75" t="s">
        <v>110</v>
      </c>
      <c r="E11" s="81" t="s">
        <v>111</v>
      </c>
      <c r="F11" s="60">
        <v>2024</v>
      </c>
      <c r="G11" s="77" t="s">
        <v>86</v>
      </c>
      <c r="H11" s="78">
        <v>0</v>
      </c>
      <c r="I11" s="78">
        <v>0</v>
      </c>
      <c r="J11" s="78"/>
      <c r="K11" s="78"/>
      <c r="L11" s="78"/>
      <c r="M11" s="309">
        <v>0</v>
      </c>
      <c r="N11" s="309"/>
      <c r="O11" s="78">
        <v>0</v>
      </c>
      <c r="P11" s="78">
        <v>0</v>
      </c>
      <c r="Q11" s="78"/>
      <c r="R11" s="206">
        <f t="shared" si="0"/>
        <v>0</v>
      </c>
    </row>
    <row r="12" spans="1:18" ht="24" hidden="1">
      <c r="A12" s="50"/>
      <c r="B12" s="50"/>
      <c r="C12" s="59" t="s">
        <v>5</v>
      </c>
      <c r="D12" s="75" t="s">
        <v>110</v>
      </c>
      <c r="E12" s="81" t="s">
        <v>111</v>
      </c>
      <c r="F12" s="60">
        <v>2024</v>
      </c>
      <c r="G12" s="77" t="s">
        <v>87</v>
      </c>
      <c r="H12" s="78">
        <v>0</v>
      </c>
      <c r="I12" s="78">
        <v>0</v>
      </c>
      <c r="J12" s="78"/>
      <c r="K12" s="78"/>
      <c r="L12" s="78"/>
      <c r="M12" s="309">
        <v>0</v>
      </c>
      <c r="N12" s="309"/>
      <c r="O12" s="78">
        <v>0</v>
      </c>
      <c r="P12" s="78">
        <v>0</v>
      </c>
      <c r="Q12" s="78"/>
      <c r="R12" s="206">
        <f t="shared" si="0"/>
        <v>0</v>
      </c>
    </row>
    <row r="13" spans="1:18" ht="24" hidden="1">
      <c r="A13" s="50"/>
      <c r="B13" s="50"/>
      <c r="C13" s="59" t="s">
        <v>5</v>
      </c>
      <c r="D13" s="75" t="s">
        <v>110</v>
      </c>
      <c r="E13" s="81" t="s">
        <v>111</v>
      </c>
      <c r="F13" s="60">
        <v>2024</v>
      </c>
      <c r="G13" s="77" t="s">
        <v>109</v>
      </c>
      <c r="H13" s="78">
        <v>0</v>
      </c>
      <c r="I13" s="78">
        <v>0</v>
      </c>
      <c r="J13" s="78"/>
      <c r="K13" s="78"/>
      <c r="L13" s="78"/>
      <c r="M13" s="309">
        <v>0</v>
      </c>
      <c r="N13" s="309"/>
      <c r="O13" s="78">
        <v>0</v>
      </c>
      <c r="P13" s="78">
        <v>0</v>
      </c>
      <c r="Q13" s="78"/>
      <c r="R13" s="206">
        <f t="shared" si="0"/>
        <v>0</v>
      </c>
    </row>
    <row r="14" spans="1:18" ht="24" hidden="1">
      <c r="A14" s="50"/>
      <c r="B14" s="50"/>
      <c r="C14" s="59" t="s">
        <v>5</v>
      </c>
      <c r="D14" s="75" t="s">
        <v>110</v>
      </c>
      <c r="E14" s="81" t="s">
        <v>111</v>
      </c>
      <c r="F14" s="60">
        <v>2024</v>
      </c>
      <c r="G14" s="77" t="s">
        <v>89</v>
      </c>
      <c r="H14" s="78">
        <v>0</v>
      </c>
      <c r="I14" s="78">
        <v>0</v>
      </c>
      <c r="J14" s="78"/>
      <c r="K14" s="78"/>
      <c r="L14" s="78"/>
      <c r="M14" s="309">
        <v>0</v>
      </c>
      <c r="N14" s="309"/>
      <c r="O14" s="78">
        <v>0</v>
      </c>
      <c r="P14" s="78">
        <v>0</v>
      </c>
      <c r="Q14" s="78"/>
      <c r="R14" s="206">
        <f t="shared" si="0"/>
        <v>0</v>
      </c>
    </row>
    <row r="15" spans="1:18" hidden="1">
      <c r="A15" s="50"/>
      <c r="B15" s="50"/>
      <c r="C15" s="59" t="s">
        <v>5</v>
      </c>
      <c r="D15" s="75"/>
      <c r="E15" s="76" t="s">
        <v>90</v>
      </c>
      <c r="F15" s="60">
        <v>2024</v>
      </c>
      <c r="G15" s="77"/>
      <c r="H15" s="78">
        <v>0</v>
      </c>
      <c r="I15" s="78">
        <v>0</v>
      </c>
      <c r="J15" s="78"/>
      <c r="K15" s="78"/>
      <c r="L15" s="78"/>
      <c r="M15" s="309">
        <v>0</v>
      </c>
      <c r="N15" s="309"/>
      <c r="O15" s="78">
        <v>0</v>
      </c>
      <c r="P15" s="78">
        <v>0</v>
      </c>
      <c r="Q15" s="78"/>
      <c r="R15" s="206">
        <f t="shared" si="0"/>
        <v>0</v>
      </c>
    </row>
    <row r="16" spans="1:18" hidden="1">
      <c r="A16" s="50"/>
      <c r="B16" s="50"/>
      <c r="C16" s="59" t="s">
        <v>5</v>
      </c>
      <c r="D16" s="75"/>
      <c r="E16" s="76" t="s">
        <v>91</v>
      </c>
      <c r="F16" s="60">
        <v>2024</v>
      </c>
      <c r="G16" s="77"/>
      <c r="H16" s="78">
        <v>0</v>
      </c>
      <c r="I16" s="78">
        <v>0</v>
      </c>
      <c r="J16" s="78"/>
      <c r="K16" s="78"/>
      <c r="L16" s="78"/>
      <c r="M16" s="309">
        <v>0</v>
      </c>
      <c r="N16" s="309"/>
      <c r="O16" s="78">
        <v>0</v>
      </c>
      <c r="P16" s="78">
        <v>0</v>
      </c>
      <c r="Q16" s="78"/>
      <c r="R16" s="206">
        <f t="shared" si="0"/>
        <v>0</v>
      </c>
    </row>
    <row r="17" spans="1:18" hidden="1">
      <c r="A17" s="50"/>
      <c r="B17" s="50"/>
      <c r="C17" s="59" t="s">
        <v>5</v>
      </c>
      <c r="D17" s="75" t="s">
        <v>112</v>
      </c>
      <c r="E17" s="76" t="s">
        <v>113</v>
      </c>
      <c r="F17" s="60">
        <v>2024</v>
      </c>
      <c r="G17" s="77" t="s">
        <v>86</v>
      </c>
      <c r="H17" s="78">
        <v>0</v>
      </c>
      <c r="I17" s="78"/>
      <c r="J17" s="78"/>
      <c r="K17" s="78"/>
      <c r="L17" s="78"/>
      <c r="M17" s="309">
        <v>0</v>
      </c>
      <c r="N17" s="309"/>
      <c r="O17" s="78">
        <v>0</v>
      </c>
      <c r="P17" s="78">
        <v>0</v>
      </c>
      <c r="Q17" s="78"/>
      <c r="R17" s="206">
        <f t="shared" si="0"/>
        <v>0</v>
      </c>
    </row>
    <row r="18" spans="1:18" hidden="1">
      <c r="A18" s="50"/>
      <c r="B18" s="50"/>
      <c r="C18" s="59" t="s">
        <v>5</v>
      </c>
      <c r="D18" s="75" t="s">
        <v>112</v>
      </c>
      <c r="E18" s="76" t="s">
        <v>113</v>
      </c>
      <c r="F18" s="60">
        <v>2024</v>
      </c>
      <c r="G18" s="77" t="s">
        <v>87</v>
      </c>
      <c r="H18" s="78">
        <v>0</v>
      </c>
      <c r="I18" s="78"/>
      <c r="J18" s="78"/>
      <c r="K18" s="78"/>
      <c r="L18" s="78"/>
      <c r="M18" s="309">
        <v>0</v>
      </c>
      <c r="N18" s="309"/>
      <c r="O18" s="78">
        <v>0</v>
      </c>
      <c r="P18" s="78">
        <v>0</v>
      </c>
      <c r="Q18" s="78"/>
      <c r="R18" s="206">
        <f t="shared" si="0"/>
        <v>0</v>
      </c>
    </row>
    <row r="19" spans="1:18" hidden="1">
      <c r="A19" s="50"/>
      <c r="B19" s="50"/>
      <c r="C19" s="59" t="s">
        <v>5</v>
      </c>
      <c r="D19" s="75" t="s">
        <v>112</v>
      </c>
      <c r="E19" s="76" t="s">
        <v>113</v>
      </c>
      <c r="F19" s="60">
        <v>2024</v>
      </c>
      <c r="G19" s="77" t="s">
        <v>109</v>
      </c>
      <c r="H19" s="78">
        <v>0</v>
      </c>
      <c r="I19" s="78"/>
      <c r="J19" s="78"/>
      <c r="K19" s="78"/>
      <c r="L19" s="78"/>
      <c r="M19" s="309">
        <v>0</v>
      </c>
      <c r="N19" s="309"/>
      <c r="O19" s="78">
        <v>0</v>
      </c>
      <c r="P19" s="78">
        <v>0</v>
      </c>
      <c r="Q19" s="78"/>
      <c r="R19" s="206">
        <f t="shared" si="0"/>
        <v>0</v>
      </c>
    </row>
    <row r="20" spans="1:18" hidden="1">
      <c r="A20" s="50"/>
      <c r="B20" s="50"/>
      <c r="C20" s="59" t="s">
        <v>5</v>
      </c>
      <c r="D20" s="75" t="s">
        <v>112</v>
      </c>
      <c r="E20" s="76" t="s">
        <v>113</v>
      </c>
      <c r="F20" s="60">
        <v>2024</v>
      </c>
      <c r="G20" s="77" t="s">
        <v>89</v>
      </c>
      <c r="H20" s="78">
        <v>0</v>
      </c>
      <c r="I20" s="78">
        <v>0</v>
      </c>
      <c r="J20" s="78"/>
      <c r="K20" s="78"/>
      <c r="L20" s="78"/>
      <c r="M20" s="309">
        <v>0</v>
      </c>
      <c r="N20" s="309"/>
      <c r="O20" s="78">
        <v>0</v>
      </c>
      <c r="P20" s="78">
        <v>0</v>
      </c>
      <c r="Q20" s="78"/>
      <c r="R20" s="206">
        <f t="shared" si="0"/>
        <v>0</v>
      </c>
    </row>
    <row r="21" spans="1:18" hidden="1">
      <c r="A21" s="50"/>
      <c r="B21" s="50"/>
      <c r="C21" s="59" t="s">
        <v>5</v>
      </c>
      <c r="D21" s="75"/>
      <c r="E21" s="76" t="s">
        <v>90</v>
      </c>
      <c r="F21" s="60">
        <v>2024</v>
      </c>
      <c r="G21" s="77"/>
      <c r="H21" s="78">
        <v>0</v>
      </c>
      <c r="I21" s="78"/>
      <c r="J21" s="78"/>
      <c r="K21" s="78"/>
      <c r="L21" s="78"/>
      <c r="M21" s="309">
        <v>0</v>
      </c>
      <c r="N21" s="309"/>
      <c r="O21" s="78">
        <v>0</v>
      </c>
      <c r="P21" s="78">
        <v>0</v>
      </c>
      <c r="Q21" s="78"/>
      <c r="R21" s="206">
        <f t="shared" si="0"/>
        <v>0</v>
      </c>
    </row>
    <row r="22" spans="1:18" hidden="1">
      <c r="A22" s="50"/>
      <c r="B22" s="50"/>
      <c r="C22" s="59" t="s">
        <v>5</v>
      </c>
      <c r="D22" s="75"/>
      <c r="E22" s="76" t="s">
        <v>91</v>
      </c>
      <c r="F22" s="60">
        <v>2024</v>
      </c>
      <c r="G22" s="77"/>
      <c r="H22" s="78">
        <v>0</v>
      </c>
      <c r="I22" s="78">
        <v>0</v>
      </c>
      <c r="J22" s="78"/>
      <c r="K22" s="78"/>
      <c r="L22" s="78"/>
      <c r="M22" s="309">
        <v>0</v>
      </c>
      <c r="N22" s="309"/>
      <c r="O22" s="78">
        <v>0</v>
      </c>
      <c r="P22" s="78">
        <v>0</v>
      </c>
      <c r="Q22" s="78"/>
      <c r="R22" s="206">
        <f t="shared" si="0"/>
        <v>0</v>
      </c>
    </row>
    <row r="23" spans="1:18" hidden="1">
      <c r="A23" s="50"/>
      <c r="B23" s="50"/>
      <c r="C23" s="59" t="s">
        <v>5</v>
      </c>
      <c r="D23" s="75" t="s">
        <v>114</v>
      </c>
      <c r="E23" s="76" t="s">
        <v>115</v>
      </c>
      <c r="F23" s="60">
        <v>2024</v>
      </c>
      <c r="G23" s="77" t="s">
        <v>86</v>
      </c>
      <c r="H23" s="78">
        <v>0</v>
      </c>
      <c r="I23" s="78">
        <v>0</v>
      </c>
      <c r="J23" s="78"/>
      <c r="K23" s="78"/>
      <c r="L23" s="78"/>
      <c r="M23" s="309">
        <v>0</v>
      </c>
      <c r="N23" s="309"/>
      <c r="O23" s="78">
        <v>0</v>
      </c>
      <c r="P23" s="78">
        <v>0</v>
      </c>
      <c r="Q23" s="78"/>
      <c r="R23" s="206">
        <f t="shared" si="0"/>
        <v>0</v>
      </c>
    </row>
    <row r="24" spans="1:18" hidden="1">
      <c r="A24" s="50"/>
      <c r="B24" s="50"/>
      <c r="C24" s="59" t="s">
        <v>5</v>
      </c>
      <c r="D24" s="75" t="s">
        <v>114</v>
      </c>
      <c r="E24" s="76" t="s">
        <v>115</v>
      </c>
      <c r="F24" s="60">
        <v>2024</v>
      </c>
      <c r="G24" s="77" t="s">
        <v>87</v>
      </c>
      <c r="H24" s="78">
        <v>0</v>
      </c>
      <c r="I24" s="78">
        <v>0</v>
      </c>
      <c r="J24" s="78"/>
      <c r="K24" s="78"/>
      <c r="L24" s="78"/>
      <c r="M24" s="309">
        <v>0</v>
      </c>
      <c r="N24" s="309"/>
      <c r="O24" s="78">
        <v>0</v>
      </c>
      <c r="P24" s="78">
        <v>0</v>
      </c>
      <c r="Q24" s="78"/>
      <c r="R24" s="206">
        <f t="shared" si="0"/>
        <v>0</v>
      </c>
    </row>
    <row r="25" spans="1:18" hidden="1">
      <c r="A25" s="50"/>
      <c r="B25" s="50"/>
      <c r="C25" s="59" t="s">
        <v>5</v>
      </c>
      <c r="D25" s="75" t="s">
        <v>114</v>
      </c>
      <c r="E25" s="76" t="s">
        <v>115</v>
      </c>
      <c r="F25" s="60">
        <v>2024</v>
      </c>
      <c r="G25" s="77" t="s">
        <v>109</v>
      </c>
      <c r="H25" s="78">
        <v>0</v>
      </c>
      <c r="I25" s="78">
        <v>0</v>
      </c>
      <c r="J25" s="78"/>
      <c r="K25" s="78"/>
      <c r="L25" s="78"/>
      <c r="M25" s="309">
        <v>0</v>
      </c>
      <c r="N25" s="309"/>
      <c r="O25" s="78">
        <v>0</v>
      </c>
      <c r="P25" s="78">
        <v>0</v>
      </c>
      <c r="Q25" s="78"/>
      <c r="R25" s="206">
        <f t="shared" si="0"/>
        <v>0</v>
      </c>
    </row>
    <row r="26" spans="1:18" hidden="1">
      <c r="A26" s="50"/>
      <c r="B26" s="50"/>
      <c r="C26" s="59" t="s">
        <v>5</v>
      </c>
      <c r="D26" s="75" t="s">
        <v>114</v>
      </c>
      <c r="E26" s="76" t="s">
        <v>115</v>
      </c>
      <c r="F26" s="60">
        <v>2024</v>
      </c>
      <c r="G26" s="77" t="s">
        <v>89</v>
      </c>
      <c r="H26" s="78">
        <v>0</v>
      </c>
      <c r="I26" s="78">
        <v>0</v>
      </c>
      <c r="J26" s="78"/>
      <c r="K26" s="78"/>
      <c r="L26" s="78"/>
      <c r="M26" s="309">
        <v>0</v>
      </c>
      <c r="N26" s="309"/>
      <c r="O26" s="78">
        <v>0</v>
      </c>
      <c r="P26" s="78">
        <v>0</v>
      </c>
      <c r="Q26" s="78"/>
      <c r="R26" s="206">
        <f t="shared" si="0"/>
        <v>0</v>
      </c>
    </row>
    <row r="27" spans="1:18" hidden="1">
      <c r="A27" s="50"/>
      <c r="B27" s="50"/>
      <c r="C27" s="59" t="s">
        <v>5</v>
      </c>
      <c r="D27" s="75"/>
      <c r="E27" s="76" t="s">
        <v>90</v>
      </c>
      <c r="F27" s="60">
        <v>2024</v>
      </c>
      <c r="G27" s="77"/>
      <c r="H27" s="78">
        <v>0</v>
      </c>
      <c r="I27" s="78">
        <v>0</v>
      </c>
      <c r="J27" s="78"/>
      <c r="K27" s="78"/>
      <c r="L27" s="78"/>
      <c r="M27" s="309">
        <v>0</v>
      </c>
      <c r="N27" s="309"/>
      <c r="O27" s="78">
        <v>0</v>
      </c>
      <c r="P27" s="78">
        <v>0</v>
      </c>
      <c r="Q27" s="78"/>
      <c r="R27" s="206">
        <f t="shared" si="0"/>
        <v>0</v>
      </c>
    </row>
    <row r="28" spans="1:18" hidden="1">
      <c r="A28" s="50"/>
      <c r="B28" s="50"/>
      <c r="C28" s="59" t="s">
        <v>5</v>
      </c>
      <c r="D28" s="75"/>
      <c r="E28" s="76" t="s">
        <v>91</v>
      </c>
      <c r="F28" s="60">
        <v>2024</v>
      </c>
      <c r="G28" s="77"/>
      <c r="H28" s="78">
        <v>0</v>
      </c>
      <c r="I28" s="78">
        <v>0</v>
      </c>
      <c r="J28" s="78"/>
      <c r="K28" s="78"/>
      <c r="L28" s="78"/>
      <c r="M28" s="309">
        <v>0</v>
      </c>
      <c r="N28" s="309"/>
      <c r="O28" s="78">
        <v>0</v>
      </c>
      <c r="P28" s="78">
        <v>0</v>
      </c>
      <c r="Q28" s="78"/>
      <c r="R28" s="206">
        <f t="shared" si="0"/>
        <v>0</v>
      </c>
    </row>
    <row r="29" spans="1:18">
      <c r="A29" s="50"/>
      <c r="B29" s="50"/>
      <c r="C29" s="59" t="s">
        <v>5</v>
      </c>
      <c r="D29" s="75"/>
      <c r="E29" s="76" t="s">
        <v>116</v>
      </c>
      <c r="F29" s="60">
        <v>2024</v>
      </c>
      <c r="G29" s="77" t="s">
        <v>86</v>
      </c>
      <c r="H29" s="246">
        <f>H5+H11+H17+H23</f>
        <v>0</v>
      </c>
      <c r="I29" s="246">
        <f t="shared" ref="I29:O31" si="3">I5+I11+I17+I23</f>
        <v>73000000</v>
      </c>
      <c r="J29" s="246">
        <f t="shared" ref="J29:L29" si="4">J5+J11+J17+J23</f>
        <v>218800000</v>
      </c>
      <c r="K29" s="246">
        <f t="shared" si="4"/>
        <v>30000000</v>
      </c>
      <c r="L29" s="246">
        <f t="shared" si="4"/>
        <v>23770000</v>
      </c>
      <c r="M29" s="246">
        <f t="shared" si="3"/>
        <v>0</v>
      </c>
      <c r="N29" s="246">
        <f t="shared" si="3"/>
        <v>0</v>
      </c>
      <c r="O29" s="246">
        <f t="shared" si="3"/>
        <v>0</v>
      </c>
      <c r="P29" s="246">
        <f t="shared" ref="P29:Q29" si="5">P5+P11+P17+P23</f>
        <v>500000</v>
      </c>
      <c r="Q29" s="246">
        <f t="shared" si="5"/>
        <v>1230000</v>
      </c>
      <c r="R29" s="249">
        <f t="shared" si="0"/>
        <v>347300000</v>
      </c>
    </row>
    <row r="30" spans="1:18">
      <c r="A30" s="50"/>
      <c r="B30" s="50"/>
      <c r="C30" s="59" t="s">
        <v>5</v>
      </c>
      <c r="D30" s="75"/>
      <c r="E30" s="76" t="s">
        <v>116</v>
      </c>
      <c r="F30" s="60">
        <v>2024</v>
      </c>
      <c r="G30" s="77" t="s">
        <v>87</v>
      </c>
      <c r="H30" s="246">
        <f t="shared" ref="H30:Q32" si="6">H6+H12+H18+H24</f>
        <v>0</v>
      </c>
      <c r="I30" s="246">
        <f t="shared" si="6"/>
        <v>73000000</v>
      </c>
      <c r="J30" s="246">
        <f t="shared" ref="J30:L30" si="7">J6+J12+J18+J24</f>
        <v>212200000</v>
      </c>
      <c r="K30" s="246">
        <f t="shared" si="7"/>
        <v>30000000</v>
      </c>
      <c r="L30" s="246">
        <f t="shared" si="7"/>
        <v>30270000</v>
      </c>
      <c r="M30" s="246">
        <f t="shared" si="6"/>
        <v>0</v>
      </c>
      <c r="N30" s="246">
        <f t="shared" si="6"/>
        <v>0</v>
      </c>
      <c r="O30" s="246">
        <f t="shared" si="6"/>
        <v>0</v>
      </c>
      <c r="P30" s="246">
        <f t="shared" ref="P30:Q30" si="8">P6+P12+P18+P24</f>
        <v>600000</v>
      </c>
      <c r="Q30" s="246">
        <f t="shared" si="8"/>
        <v>1530000</v>
      </c>
      <c r="R30" s="249">
        <f t="shared" si="0"/>
        <v>347600000</v>
      </c>
    </row>
    <row r="31" spans="1:18">
      <c r="A31" s="50"/>
      <c r="B31" s="50"/>
      <c r="C31" s="59" t="s">
        <v>5</v>
      </c>
      <c r="D31" s="75"/>
      <c r="E31" s="76" t="s">
        <v>116</v>
      </c>
      <c r="F31" s="60">
        <v>2024</v>
      </c>
      <c r="G31" s="77" t="s">
        <v>109</v>
      </c>
      <c r="H31" s="246">
        <f t="shared" si="6"/>
        <v>0</v>
      </c>
      <c r="I31" s="246">
        <f t="shared" si="3"/>
        <v>58535346</v>
      </c>
      <c r="J31" s="246">
        <f t="shared" ref="J31:L31" si="9">J7+J13+J19+J25</f>
        <v>111642756</v>
      </c>
      <c r="K31" s="246">
        <f t="shared" si="9"/>
        <v>15832008</v>
      </c>
      <c r="L31" s="246">
        <f t="shared" si="9"/>
        <v>19940255</v>
      </c>
      <c r="M31" s="246">
        <f t="shared" si="6"/>
        <v>0</v>
      </c>
      <c r="N31" s="246">
        <f t="shared" si="6"/>
        <v>0</v>
      </c>
      <c r="O31" s="246">
        <f t="shared" si="6"/>
        <v>0</v>
      </c>
      <c r="P31" s="246">
        <f t="shared" si="6"/>
        <v>0</v>
      </c>
      <c r="Q31" s="246">
        <f t="shared" si="6"/>
        <v>122582</v>
      </c>
      <c r="R31" s="249">
        <f t="shared" si="0"/>
        <v>206072947</v>
      </c>
    </row>
    <row r="32" spans="1:18">
      <c r="A32" s="50"/>
      <c r="B32" s="50"/>
      <c r="C32" s="59" t="s">
        <v>5</v>
      </c>
      <c r="D32" s="75"/>
      <c r="E32" s="76" t="s">
        <v>116</v>
      </c>
      <c r="F32" s="60">
        <v>2024</v>
      </c>
      <c r="G32" s="77" t="s">
        <v>89</v>
      </c>
      <c r="H32" s="246">
        <f t="shared" si="6"/>
        <v>0</v>
      </c>
      <c r="I32" s="268">
        <v>10956654</v>
      </c>
      <c r="J32" s="269">
        <f t="shared" ref="J32:K32" si="10">J8+J14+J20+J26</f>
        <v>0</v>
      </c>
      <c r="K32" s="269">
        <f t="shared" si="10"/>
        <v>0</v>
      </c>
      <c r="L32" s="269">
        <v>1916750</v>
      </c>
      <c r="M32" s="246">
        <f t="shared" si="6"/>
        <v>0</v>
      </c>
      <c r="N32" s="246">
        <f t="shared" si="6"/>
        <v>0</v>
      </c>
      <c r="O32" s="246">
        <f t="shared" si="6"/>
        <v>0</v>
      </c>
      <c r="P32" s="246">
        <f t="shared" ref="P32:Q32" si="11">P8+P14+P20+P26</f>
        <v>0</v>
      </c>
      <c r="Q32" s="246">
        <f t="shared" si="11"/>
        <v>0</v>
      </c>
      <c r="R32" s="249">
        <f t="shared" si="0"/>
        <v>12873404</v>
      </c>
    </row>
    <row r="33" spans="1:18">
      <c r="A33" s="50"/>
      <c r="B33" s="50"/>
      <c r="C33" s="59" t="s">
        <v>5</v>
      </c>
      <c r="D33" s="75"/>
      <c r="E33" s="76" t="s">
        <v>117</v>
      </c>
      <c r="F33" s="60">
        <v>2024</v>
      </c>
      <c r="G33" s="77" t="s">
        <v>86</v>
      </c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9">
        <v>101</v>
      </c>
    </row>
    <row r="34" spans="1:18">
      <c r="A34" s="50"/>
      <c r="B34" s="50"/>
      <c r="C34" s="59" t="s">
        <v>5</v>
      </c>
      <c r="D34" s="75"/>
      <c r="E34" s="76" t="s">
        <v>117</v>
      </c>
      <c r="F34" s="60">
        <v>2024</v>
      </c>
      <c r="G34" s="77" t="s">
        <v>87</v>
      </c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9">
        <v>101</v>
      </c>
    </row>
    <row r="35" spans="1:18">
      <c r="A35" s="50"/>
      <c r="B35" s="50"/>
      <c r="C35" s="59" t="s">
        <v>5</v>
      </c>
      <c r="D35" s="75"/>
      <c r="E35" s="76" t="s">
        <v>117</v>
      </c>
      <c r="F35" s="60">
        <v>2024</v>
      </c>
      <c r="G35" s="77" t="s">
        <v>118</v>
      </c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9">
        <v>79</v>
      </c>
    </row>
    <row r="36" spans="1:18">
      <c r="A36" s="50"/>
      <c r="B36" s="300"/>
      <c r="C36" s="30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</row>
    <row r="37" spans="1:18" ht="24.75" customHeight="1">
      <c r="A37" s="50"/>
      <c r="B37" s="50"/>
      <c r="C37" s="50"/>
      <c r="D37" s="50"/>
      <c r="E37" s="310" t="s">
        <v>92</v>
      </c>
      <c r="F37" s="207" t="s">
        <v>61</v>
      </c>
      <c r="G37" s="311" t="s">
        <v>93</v>
      </c>
      <c r="H37" s="311"/>
      <c r="I37" s="310" t="s">
        <v>60</v>
      </c>
      <c r="J37" s="207" t="s">
        <v>61</v>
      </c>
      <c r="K37" s="311" t="s">
        <v>65</v>
      </c>
      <c r="L37" s="311"/>
      <c r="M37" s="208"/>
      <c r="N37" s="50"/>
      <c r="O37" s="50"/>
      <c r="P37" s="50"/>
      <c r="Q37" s="50"/>
      <c r="R37" s="50"/>
    </row>
    <row r="38" spans="1:18" ht="19.5" customHeight="1">
      <c r="A38" s="50"/>
      <c r="B38" s="50"/>
      <c r="C38" s="50"/>
      <c r="D38" s="50"/>
      <c r="E38" s="310"/>
      <c r="F38" s="207" t="s">
        <v>62</v>
      </c>
      <c r="G38" s="312"/>
      <c r="H38" s="312"/>
      <c r="I38" s="310"/>
      <c r="J38" s="207" t="s">
        <v>62</v>
      </c>
      <c r="K38" s="311"/>
      <c r="L38" s="311"/>
      <c r="M38" s="208"/>
      <c r="N38" s="50"/>
      <c r="O38" s="50"/>
      <c r="P38" s="50"/>
      <c r="Q38" s="50"/>
      <c r="R38" s="50"/>
    </row>
    <row r="39" spans="1:18" ht="21.75" customHeight="1">
      <c r="A39" s="50"/>
      <c r="B39" s="50"/>
      <c r="C39" s="50"/>
      <c r="D39" s="50"/>
      <c r="E39" s="310"/>
      <c r="F39" s="207" t="s">
        <v>63</v>
      </c>
      <c r="G39" s="311" t="s">
        <v>274</v>
      </c>
      <c r="H39" s="311"/>
      <c r="I39" s="310"/>
      <c r="J39" s="207" t="s">
        <v>63</v>
      </c>
      <c r="K39" s="313" t="s">
        <v>273</v>
      </c>
      <c r="L39" s="313"/>
      <c r="M39" s="209"/>
      <c r="N39" s="50"/>
      <c r="O39" s="50"/>
      <c r="P39" s="50"/>
      <c r="Q39" s="50"/>
      <c r="R39" s="50"/>
    </row>
    <row r="40" spans="1:18">
      <c r="A40" s="50"/>
      <c r="B40" s="50"/>
      <c r="C40" s="300"/>
      <c r="D40" s="30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</row>
  </sheetData>
  <mergeCells count="36">
    <mergeCell ref="M14:N14"/>
    <mergeCell ref="C2:R2"/>
    <mergeCell ref="C3:R3"/>
    <mergeCell ref="A4:B4"/>
    <mergeCell ref="M4:N4"/>
    <mergeCell ref="M5:N5"/>
    <mergeCell ref="M6:N6"/>
    <mergeCell ref="M7:N7"/>
    <mergeCell ref="M8:N8"/>
    <mergeCell ref="M11:N11"/>
    <mergeCell ref="M12:N12"/>
    <mergeCell ref="M13:N13"/>
    <mergeCell ref="M26:N26"/>
    <mergeCell ref="M15:N15"/>
    <mergeCell ref="M16:N16"/>
    <mergeCell ref="M17:N17"/>
    <mergeCell ref="M18:N18"/>
    <mergeCell ref="M19:N19"/>
    <mergeCell ref="M20:N20"/>
    <mergeCell ref="M21:N21"/>
    <mergeCell ref="M22:N22"/>
    <mergeCell ref="M23:N23"/>
    <mergeCell ref="M24:N24"/>
    <mergeCell ref="M25:N25"/>
    <mergeCell ref="C40:D40"/>
    <mergeCell ref="M27:N27"/>
    <mergeCell ref="M28:N28"/>
    <mergeCell ref="B36:C36"/>
    <mergeCell ref="E37:E39"/>
    <mergeCell ref="G37:H37"/>
    <mergeCell ref="I37:I39"/>
    <mergeCell ref="G38:H38"/>
    <mergeCell ref="G39:H39"/>
    <mergeCell ref="K37:L37"/>
    <mergeCell ref="K38:L38"/>
    <mergeCell ref="K39:L39"/>
  </mergeCells>
  <pageMargins left="0.7" right="0.7" top="0.75" bottom="0.75" header="0.3" footer="0.3"/>
  <pageSetup scale="7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9B1EF-70A6-4CC8-87C2-F3BABEAF8B91}">
  <dimension ref="A1:R54"/>
  <sheetViews>
    <sheetView topLeftCell="A19" workbookViewId="0">
      <selection activeCell="I47" sqref="I47"/>
    </sheetView>
  </sheetViews>
  <sheetFormatPr defaultRowHeight="15"/>
  <cols>
    <col min="1" max="1" width="3.28515625" customWidth="1"/>
    <col min="2" max="2" width="7.140625" customWidth="1"/>
    <col min="3" max="3" width="32.85546875" customWidth="1"/>
    <col min="4" max="4" width="13.28515625" customWidth="1"/>
    <col min="5" max="5" width="8.28515625" customWidth="1"/>
    <col min="6" max="6" width="15" customWidth="1"/>
    <col min="7" max="7" width="8.85546875" customWidth="1"/>
    <col min="8" max="8" width="13.7109375" customWidth="1"/>
    <col min="9" max="9" width="9.5703125" customWidth="1"/>
    <col min="10" max="10" width="10.5703125" customWidth="1"/>
    <col min="11" max="11" width="15" customWidth="1"/>
    <col min="13" max="13" width="15" customWidth="1"/>
    <col min="14" max="14" width="9.85546875" customWidth="1"/>
    <col min="16" max="16" width="14.28515625" bestFit="1" customWidth="1"/>
    <col min="18" max="18" width="15.28515625" bestFit="1" customWidth="1"/>
  </cols>
  <sheetData>
    <row r="1" spans="1:14">
      <c r="A1" s="50"/>
      <c r="B1" s="67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>
      <c r="A2" s="50"/>
      <c r="B2" s="325" t="s">
        <v>119</v>
      </c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</row>
    <row r="3" spans="1:14">
      <c r="A3" s="50"/>
      <c r="B3" s="326" t="s">
        <v>270</v>
      </c>
      <c r="C3" s="326"/>
      <c r="D3" s="326"/>
      <c r="E3" s="326"/>
      <c r="F3" s="326"/>
      <c r="G3" s="326"/>
      <c r="H3" s="326"/>
      <c r="I3" s="326"/>
      <c r="J3" s="326"/>
      <c r="K3" s="326"/>
      <c r="L3" s="326"/>
      <c r="M3" s="326"/>
      <c r="N3" s="326"/>
    </row>
    <row r="4" spans="1:14" ht="15.75" thickBot="1">
      <c r="A4" s="50"/>
      <c r="B4" s="327" t="s">
        <v>1</v>
      </c>
      <c r="C4" s="327"/>
      <c r="D4" s="327"/>
      <c r="E4" s="327"/>
      <c r="F4" s="327"/>
      <c r="G4" s="327"/>
      <c r="H4" s="327"/>
      <c r="I4" s="327"/>
      <c r="J4" s="327"/>
      <c r="K4" s="327"/>
      <c r="L4" s="327"/>
      <c r="M4" s="327"/>
      <c r="N4" s="327"/>
    </row>
    <row r="5" spans="1:14" ht="16.5" thickTop="1" thickBot="1">
      <c r="A5" s="67"/>
      <c r="B5" s="328" t="s">
        <v>120</v>
      </c>
      <c r="C5" s="329" t="s">
        <v>3</v>
      </c>
      <c r="D5" s="329"/>
      <c r="E5" s="329"/>
      <c r="F5" s="330" t="s">
        <v>4</v>
      </c>
      <c r="G5" s="330"/>
      <c r="H5" s="331" t="s">
        <v>5</v>
      </c>
      <c r="I5" s="331"/>
      <c r="J5" s="331"/>
      <c r="K5" s="331"/>
      <c r="L5" s="331"/>
      <c r="M5" s="331"/>
      <c r="N5" s="331"/>
    </row>
    <row r="6" spans="1:14" ht="15.75" thickTop="1">
      <c r="A6" s="50"/>
      <c r="B6" s="328"/>
      <c r="C6" s="329"/>
      <c r="D6" s="329"/>
      <c r="E6" s="329"/>
      <c r="F6" s="330"/>
      <c r="G6" s="330"/>
      <c r="H6" s="331"/>
      <c r="I6" s="331"/>
      <c r="J6" s="331"/>
      <c r="K6" s="331"/>
      <c r="L6" s="331"/>
      <c r="M6" s="331"/>
      <c r="N6" s="331"/>
    </row>
    <row r="7" spans="1:14">
      <c r="A7" s="50"/>
      <c r="B7" s="82" t="s">
        <v>121</v>
      </c>
      <c r="C7" s="317" t="s">
        <v>64</v>
      </c>
      <c r="D7" s="317"/>
      <c r="E7" s="317"/>
      <c r="F7" s="318" t="s">
        <v>122</v>
      </c>
      <c r="G7" s="318"/>
      <c r="H7" s="319" t="s">
        <v>29</v>
      </c>
      <c r="I7" s="319"/>
      <c r="J7" s="319"/>
      <c r="K7" s="319"/>
      <c r="L7" s="319"/>
      <c r="M7" s="319"/>
      <c r="N7" s="319"/>
    </row>
    <row r="8" spans="1:14" ht="15.75" thickBot="1">
      <c r="A8" s="50"/>
      <c r="B8" s="320" t="s">
        <v>6</v>
      </c>
      <c r="C8" s="320"/>
      <c r="D8" s="321" t="s">
        <v>123</v>
      </c>
      <c r="E8" s="321"/>
      <c r="F8" s="321"/>
      <c r="G8" s="321"/>
      <c r="H8" s="321"/>
      <c r="I8" s="321"/>
      <c r="J8" s="321"/>
      <c r="K8" s="321"/>
      <c r="L8" s="321"/>
      <c r="M8" s="321"/>
      <c r="N8" s="321"/>
    </row>
    <row r="9" spans="1:14" ht="16.5" thickTop="1" thickBot="1">
      <c r="A9" s="50"/>
      <c r="B9" s="320"/>
      <c r="C9" s="320"/>
      <c r="D9" s="83" t="s">
        <v>124</v>
      </c>
      <c r="E9" s="84">
        <v>2023</v>
      </c>
      <c r="F9" s="322" t="s">
        <v>8</v>
      </c>
      <c r="G9" s="322"/>
      <c r="H9" s="322" t="s">
        <v>8</v>
      </c>
      <c r="I9" s="322"/>
      <c r="J9" s="85" t="s">
        <v>8</v>
      </c>
      <c r="K9" s="322" t="s">
        <v>8</v>
      </c>
      <c r="L9" s="322"/>
      <c r="M9" s="323" t="s">
        <v>125</v>
      </c>
      <c r="N9" s="324" t="s">
        <v>10</v>
      </c>
    </row>
    <row r="10" spans="1:14" ht="46.5" thickTop="1" thickBot="1">
      <c r="A10" s="50"/>
      <c r="B10" s="320"/>
      <c r="C10" s="320"/>
      <c r="D10" s="86" t="s">
        <v>126</v>
      </c>
      <c r="E10" s="87" t="s">
        <v>12</v>
      </c>
      <c r="F10" s="88" t="s">
        <v>255</v>
      </c>
      <c r="G10" s="89" t="s">
        <v>12</v>
      </c>
      <c r="H10" s="88" t="s">
        <v>256</v>
      </c>
      <c r="I10" s="89" t="s">
        <v>12</v>
      </c>
      <c r="J10" s="90" t="s">
        <v>127</v>
      </c>
      <c r="K10" s="88" t="s">
        <v>14</v>
      </c>
      <c r="L10" s="89" t="s">
        <v>12</v>
      </c>
      <c r="M10" s="323"/>
      <c r="N10" s="324"/>
    </row>
    <row r="11" spans="1:14" ht="16.5" thickTop="1" thickBot="1">
      <c r="A11" s="50"/>
      <c r="B11" s="320"/>
      <c r="C11" s="320"/>
      <c r="D11" s="91" t="s">
        <v>15</v>
      </c>
      <c r="E11" s="91" t="s">
        <v>16</v>
      </c>
      <c r="F11" s="91" t="s">
        <v>17</v>
      </c>
      <c r="G11" s="91" t="s">
        <v>18</v>
      </c>
      <c r="H11" s="91" t="s">
        <v>19</v>
      </c>
      <c r="I11" s="91" t="s">
        <v>20</v>
      </c>
      <c r="J11" s="91" t="s">
        <v>21</v>
      </c>
      <c r="K11" s="91" t="s">
        <v>22</v>
      </c>
      <c r="L11" s="91" t="s">
        <v>23</v>
      </c>
      <c r="M11" s="91" t="s">
        <v>24</v>
      </c>
      <c r="N11" s="92" t="s">
        <v>25</v>
      </c>
    </row>
    <row r="12" spans="1:14" ht="21" customHeight="1" thickTop="1">
      <c r="A12" s="50"/>
      <c r="B12" s="332" t="s">
        <v>33</v>
      </c>
      <c r="C12" s="333"/>
      <c r="D12" s="93"/>
      <c r="E12" s="94"/>
      <c r="F12" s="93"/>
      <c r="G12" s="94"/>
      <c r="H12" s="93"/>
      <c r="I12" s="94"/>
      <c r="J12" s="95"/>
      <c r="K12" s="93"/>
      <c r="L12" s="94"/>
      <c r="M12" s="93"/>
      <c r="N12" s="96"/>
    </row>
    <row r="13" spans="1:14">
      <c r="A13" s="50"/>
      <c r="B13" s="97"/>
      <c r="C13" s="98" t="s">
        <v>28</v>
      </c>
      <c r="D13" s="93"/>
      <c r="E13" s="94"/>
      <c r="F13" s="93"/>
      <c r="G13" s="94"/>
      <c r="H13" s="93"/>
      <c r="I13" s="94"/>
      <c r="J13" s="99"/>
      <c r="K13" s="93"/>
      <c r="L13" s="94"/>
      <c r="M13" s="93"/>
      <c r="N13" s="96"/>
    </row>
    <row r="14" spans="1:14">
      <c r="A14" s="50"/>
      <c r="B14" s="100" t="s">
        <v>35</v>
      </c>
      <c r="C14" s="101" t="s">
        <v>36</v>
      </c>
      <c r="D14" s="102">
        <v>149375394</v>
      </c>
      <c r="E14" s="103">
        <f>D14/D21</f>
        <v>0.73727621261189336</v>
      </c>
      <c r="F14" s="104">
        <v>218800000</v>
      </c>
      <c r="G14" s="103">
        <f>F14/F21</f>
        <v>0.79766678818811521</v>
      </c>
      <c r="H14" s="104">
        <v>212200000</v>
      </c>
      <c r="I14" s="103">
        <f>H14/H21</f>
        <v>0.77276037873270209</v>
      </c>
      <c r="J14" s="104">
        <f>H14-F14</f>
        <v>-6600000</v>
      </c>
      <c r="K14" s="102">
        <v>111642756</v>
      </c>
      <c r="L14" s="103">
        <f>K14/K21</f>
        <v>0.75670713935493639</v>
      </c>
      <c r="M14" s="104">
        <f>H14-K14</f>
        <v>100557244</v>
      </c>
      <c r="N14" s="105">
        <f>K14/H14</f>
        <v>0.52612043355325167</v>
      </c>
    </row>
    <row r="15" spans="1:14">
      <c r="A15" s="50"/>
      <c r="B15" s="100" t="s">
        <v>37</v>
      </c>
      <c r="C15" s="101" t="s">
        <v>38</v>
      </c>
      <c r="D15" s="102">
        <v>20459837</v>
      </c>
      <c r="E15" s="103">
        <f>D15/D21</f>
        <v>0.100984176376577</v>
      </c>
      <c r="F15" s="104">
        <v>30000000</v>
      </c>
      <c r="G15" s="103">
        <f>F15/F21</f>
        <v>0.10936930368209989</v>
      </c>
      <c r="H15" s="104">
        <v>30000000</v>
      </c>
      <c r="I15" s="103">
        <f>H15/H21</f>
        <v>0.10924981791697014</v>
      </c>
      <c r="J15" s="104">
        <f t="shared" ref="J15:J23" si="0">H15-F15</f>
        <v>0</v>
      </c>
      <c r="K15" s="102">
        <v>15832008</v>
      </c>
      <c r="L15" s="103">
        <f>K15/K21</f>
        <v>0.10730829220952291</v>
      </c>
      <c r="M15" s="104">
        <f t="shared" ref="M15:M23" si="1">H15-K15</f>
        <v>14167992</v>
      </c>
      <c r="N15" s="105">
        <f t="shared" ref="N15:N24" si="2">K15/H15</f>
        <v>0.52773360000000002</v>
      </c>
    </row>
    <row r="16" spans="1:14">
      <c r="A16" s="50"/>
      <c r="B16" s="100" t="s">
        <v>39</v>
      </c>
      <c r="C16" s="101" t="s">
        <v>40</v>
      </c>
      <c r="D16" s="102">
        <v>32322346.5</v>
      </c>
      <c r="E16" s="103">
        <f>D16/D21</f>
        <v>0.15953428856059979</v>
      </c>
      <c r="F16" s="104">
        <v>23770000</v>
      </c>
      <c r="G16" s="103">
        <f>F16/F21</f>
        <v>8.6656944950783812E-2</v>
      </c>
      <c r="H16" s="104">
        <v>30270000</v>
      </c>
      <c r="I16" s="103">
        <f>H16/H21</f>
        <v>0.11023306627822287</v>
      </c>
      <c r="J16" s="104">
        <f t="shared" si="0"/>
        <v>6500000</v>
      </c>
      <c r="K16" s="102">
        <v>19940255</v>
      </c>
      <c r="L16" s="103">
        <f>K16/K21</f>
        <v>0.13515371583139676</v>
      </c>
      <c r="M16" s="104">
        <f t="shared" si="1"/>
        <v>10329745</v>
      </c>
      <c r="N16" s="105">
        <f t="shared" si="2"/>
        <v>0.65874644862900567</v>
      </c>
    </row>
    <row r="17" spans="1:18">
      <c r="A17" s="50"/>
      <c r="B17" s="100" t="s">
        <v>41</v>
      </c>
      <c r="C17" s="101" t="s">
        <v>42</v>
      </c>
      <c r="D17" s="102">
        <v>0</v>
      </c>
      <c r="E17" s="103">
        <f>D17/D21</f>
        <v>0</v>
      </c>
      <c r="F17" s="102">
        <v>0</v>
      </c>
      <c r="G17" s="103">
        <f>F17/F21</f>
        <v>0</v>
      </c>
      <c r="H17" s="102">
        <v>0</v>
      </c>
      <c r="I17" s="103">
        <f>H17/H21</f>
        <v>0</v>
      </c>
      <c r="J17" s="104">
        <f t="shared" si="0"/>
        <v>0</v>
      </c>
      <c r="K17" s="102">
        <v>0</v>
      </c>
      <c r="L17" s="103">
        <f>K17/K21</f>
        <v>0</v>
      </c>
      <c r="M17" s="104">
        <f t="shared" si="1"/>
        <v>0</v>
      </c>
      <c r="N17" s="105"/>
    </row>
    <row r="18" spans="1:18">
      <c r="A18" s="50"/>
      <c r="B18" s="100" t="s">
        <v>43</v>
      </c>
      <c r="C18" s="101" t="s">
        <v>44</v>
      </c>
      <c r="D18" s="102">
        <v>0</v>
      </c>
      <c r="E18" s="103">
        <f>D18/D21</f>
        <v>0</v>
      </c>
      <c r="F18" s="102">
        <v>0</v>
      </c>
      <c r="G18" s="103">
        <f>F18/F21</f>
        <v>0</v>
      </c>
      <c r="H18" s="102">
        <v>0</v>
      </c>
      <c r="I18" s="103">
        <f>H18/H21</f>
        <v>0</v>
      </c>
      <c r="J18" s="104">
        <f t="shared" si="0"/>
        <v>0</v>
      </c>
      <c r="K18" s="102">
        <v>0</v>
      </c>
      <c r="L18" s="103">
        <f>K18/K21</f>
        <v>0</v>
      </c>
      <c r="M18" s="104">
        <f t="shared" si="1"/>
        <v>0</v>
      </c>
      <c r="N18" s="105"/>
    </row>
    <row r="19" spans="1:18">
      <c r="A19" s="50"/>
      <c r="B19" s="100" t="s">
        <v>45</v>
      </c>
      <c r="C19" s="101" t="s">
        <v>46</v>
      </c>
      <c r="D19" s="102">
        <v>0</v>
      </c>
      <c r="E19" s="103">
        <f>D19/D21</f>
        <v>0</v>
      </c>
      <c r="F19" s="102">
        <v>500000</v>
      </c>
      <c r="G19" s="103">
        <f>F19/F21</f>
        <v>1.8228217280349982E-3</v>
      </c>
      <c r="H19" s="102">
        <v>600000</v>
      </c>
      <c r="I19" s="103">
        <f>H19/H21</f>
        <v>2.1849963583394027E-3</v>
      </c>
      <c r="J19" s="104">
        <f t="shared" si="0"/>
        <v>100000</v>
      </c>
      <c r="K19" s="102">
        <v>0</v>
      </c>
      <c r="L19" s="103">
        <f>K19/K21</f>
        <v>0</v>
      </c>
      <c r="M19" s="104">
        <f t="shared" si="1"/>
        <v>600000</v>
      </c>
      <c r="N19" s="105">
        <f t="shared" si="2"/>
        <v>0</v>
      </c>
    </row>
    <row r="20" spans="1:18">
      <c r="A20" s="50"/>
      <c r="B20" s="100" t="s">
        <v>47</v>
      </c>
      <c r="C20" s="101" t="s">
        <v>48</v>
      </c>
      <c r="D20" s="102">
        <v>446808</v>
      </c>
      <c r="E20" s="103">
        <f>D20/D21</f>
        <v>2.205322450929869E-3</v>
      </c>
      <c r="F20" s="104">
        <v>1230000</v>
      </c>
      <c r="G20" s="103">
        <f>F20/F21</f>
        <v>4.4841414509660957E-3</v>
      </c>
      <c r="H20" s="104">
        <v>1530000</v>
      </c>
      <c r="I20" s="103">
        <f>H20/H21</f>
        <v>5.5717407137654768E-3</v>
      </c>
      <c r="J20" s="104">
        <f t="shared" si="0"/>
        <v>300000</v>
      </c>
      <c r="K20" s="102">
        <v>122582</v>
      </c>
      <c r="L20" s="103">
        <f>K20/K21</f>
        <v>8.3085260414394297E-4</v>
      </c>
      <c r="M20" s="104">
        <f t="shared" si="1"/>
        <v>1407418</v>
      </c>
      <c r="N20" s="105">
        <f t="shared" si="2"/>
        <v>8.0118954248366014E-2</v>
      </c>
    </row>
    <row r="21" spans="1:18">
      <c r="A21" s="50"/>
      <c r="B21" s="106"/>
      <c r="C21" s="107" t="s">
        <v>128</v>
      </c>
      <c r="D21" s="108">
        <f>SUM(D14:D20)</f>
        <v>202604385.5</v>
      </c>
      <c r="E21" s="109">
        <f t="shared" ref="E21:M21" si="3">SUM(E14:E20)</f>
        <v>1</v>
      </c>
      <c r="F21" s="108">
        <f t="shared" si="3"/>
        <v>274300000</v>
      </c>
      <c r="G21" s="109">
        <f t="shared" si="3"/>
        <v>1</v>
      </c>
      <c r="H21" s="108">
        <f t="shared" si="3"/>
        <v>274600000</v>
      </c>
      <c r="I21" s="109">
        <f t="shared" si="3"/>
        <v>0.99999999999999989</v>
      </c>
      <c r="J21" s="108">
        <f t="shared" si="3"/>
        <v>300000</v>
      </c>
      <c r="K21" s="108">
        <f t="shared" si="3"/>
        <v>147537601</v>
      </c>
      <c r="L21" s="109">
        <f t="shared" si="3"/>
        <v>1</v>
      </c>
      <c r="M21" s="108">
        <f t="shared" si="3"/>
        <v>127062399</v>
      </c>
      <c r="N21" s="109">
        <f t="shared" si="2"/>
        <v>0.53728186817188639</v>
      </c>
    </row>
    <row r="22" spans="1:18">
      <c r="A22" s="50"/>
      <c r="B22" s="100" t="s">
        <v>50</v>
      </c>
      <c r="C22" s="101" t="s">
        <v>51</v>
      </c>
      <c r="D22" s="102">
        <v>4936800</v>
      </c>
      <c r="E22" s="103">
        <f>D22/D24</f>
        <v>0.8380525565288246</v>
      </c>
      <c r="F22" s="110">
        <v>0</v>
      </c>
      <c r="G22" s="103">
        <f>F22/F24</f>
        <v>0</v>
      </c>
      <c r="H22" s="104">
        <v>0</v>
      </c>
      <c r="I22" s="103">
        <f>H22/H24</f>
        <v>0</v>
      </c>
      <c r="J22" s="104">
        <f t="shared" si="0"/>
        <v>0</v>
      </c>
      <c r="K22" s="102">
        <v>0</v>
      </c>
      <c r="L22" s="103">
        <v>0</v>
      </c>
      <c r="M22" s="104">
        <f t="shared" si="1"/>
        <v>0</v>
      </c>
      <c r="N22" s="105"/>
    </row>
    <row r="23" spans="1:18">
      <c r="A23" s="50"/>
      <c r="B23" s="100" t="s">
        <v>52</v>
      </c>
      <c r="C23" s="101" t="s">
        <v>53</v>
      </c>
      <c r="D23" s="102">
        <v>954000</v>
      </c>
      <c r="E23" s="103">
        <f>D23/D24</f>
        <v>0.1619474434711754</v>
      </c>
      <c r="F23" s="104">
        <v>73000000</v>
      </c>
      <c r="G23" s="103">
        <f>F23/F24</f>
        <v>1</v>
      </c>
      <c r="H23" s="104">
        <v>73000000</v>
      </c>
      <c r="I23" s="103">
        <f>H23/H24</f>
        <v>1</v>
      </c>
      <c r="J23" s="104">
        <f t="shared" si="0"/>
        <v>0</v>
      </c>
      <c r="K23" s="270">
        <v>58535346</v>
      </c>
      <c r="L23" s="103">
        <v>0</v>
      </c>
      <c r="M23" s="104">
        <f t="shared" si="1"/>
        <v>14464654</v>
      </c>
      <c r="N23" s="105">
        <f t="shared" si="2"/>
        <v>0.80185405479452054</v>
      </c>
    </row>
    <row r="24" spans="1:18">
      <c r="A24" s="50"/>
      <c r="B24" s="106"/>
      <c r="C24" s="107" t="s">
        <v>129</v>
      </c>
      <c r="D24" s="108">
        <f>SUM(D22:D23)</f>
        <v>5890800</v>
      </c>
      <c r="E24" s="109">
        <f t="shared" ref="E24:M24" si="4">SUM(E22:E23)</f>
        <v>1</v>
      </c>
      <c r="F24" s="108">
        <f t="shared" si="4"/>
        <v>73000000</v>
      </c>
      <c r="G24" s="109">
        <f t="shared" si="4"/>
        <v>1</v>
      </c>
      <c r="H24" s="108">
        <f t="shared" si="4"/>
        <v>73000000</v>
      </c>
      <c r="I24" s="109">
        <f t="shared" si="4"/>
        <v>1</v>
      </c>
      <c r="J24" s="108">
        <f t="shared" si="4"/>
        <v>0</v>
      </c>
      <c r="K24" s="108">
        <f t="shared" si="4"/>
        <v>58535346</v>
      </c>
      <c r="L24" s="109">
        <f t="shared" si="4"/>
        <v>0</v>
      </c>
      <c r="M24" s="108">
        <f t="shared" si="4"/>
        <v>14464654</v>
      </c>
      <c r="N24" s="109">
        <f t="shared" si="2"/>
        <v>0.80185405479452054</v>
      </c>
    </row>
    <row r="25" spans="1:18">
      <c r="A25" s="50"/>
      <c r="B25" s="100" t="s">
        <v>50</v>
      </c>
      <c r="C25" s="101" t="s">
        <v>51</v>
      </c>
      <c r="D25" s="102">
        <v>0</v>
      </c>
      <c r="E25" s="103"/>
      <c r="F25" s="102">
        <v>0</v>
      </c>
      <c r="G25" s="103"/>
      <c r="H25" s="102">
        <v>0</v>
      </c>
      <c r="I25" s="103"/>
      <c r="J25" s="110">
        <v>0</v>
      </c>
      <c r="K25" s="102">
        <v>0</v>
      </c>
      <c r="L25" s="103">
        <v>0</v>
      </c>
      <c r="M25" s="102">
        <v>0</v>
      </c>
      <c r="N25" s="105">
        <v>0</v>
      </c>
    </row>
    <row r="26" spans="1:18">
      <c r="A26" s="50"/>
      <c r="B26" s="100" t="s">
        <v>52</v>
      </c>
      <c r="C26" s="101" t="s">
        <v>53</v>
      </c>
      <c r="D26" s="102">
        <v>0</v>
      </c>
      <c r="E26" s="103"/>
      <c r="F26" s="102">
        <v>0</v>
      </c>
      <c r="G26" s="103"/>
      <c r="H26" s="102">
        <v>0</v>
      </c>
      <c r="I26" s="103"/>
      <c r="J26" s="110">
        <v>0</v>
      </c>
      <c r="K26" s="102">
        <v>0</v>
      </c>
      <c r="L26" s="103">
        <v>0</v>
      </c>
      <c r="M26" s="102">
        <v>0</v>
      </c>
      <c r="N26" s="105">
        <v>0</v>
      </c>
    </row>
    <row r="27" spans="1:18">
      <c r="A27" s="50"/>
      <c r="B27" s="106"/>
      <c r="C27" s="107" t="s">
        <v>130</v>
      </c>
      <c r="D27" s="108">
        <v>0</v>
      </c>
      <c r="E27" s="109">
        <v>0</v>
      </c>
      <c r="F27" s="108">
        <v>0</v>
      </c>
      <c r="G27" s="109">
        <v>0</v>
      </c>
      <c r="H27" s="108">
        <v>0</v>
      </c>
      <c r="I27" s="109">
        <v>0</v>
      </c>
      <c r="J27" s="111">
        <v>0</v>
      </c>
      <c r="K27" s="108">
        <v>0</v>
      </c>
      <c r="L27" s="109">
        <v>0</v>
      </c>
      <c r="M27" s="108">
        <v>0</v>
      </c>
      <c r="N27" s="112">
        <v>0</v>
      </c>
    </row>
    <row r="28" spans="1:18">
      <c r="A28" s="50"/>
      <c r="B28" s="113"/>
      <c r="C28" s="114" t="s">
        <v>131</v>
      </c>
      <c r="D28" s="115">
        <f>D24+D27</f>
        <v>5890800</v>
      </c>
      <c r="E28" s="116">
        <f t="shared" ref="E28:N28" si="5">E24+E27</f>
        <v>1</v>
      </c>
      <c r="F28" s="115">
        <f t="shared" si="5"/>
        <v>73000000</v>
      </c>
      <c r="G28" s="116">
        <f t="shared" si="5"/>
        <v>1</v>
      </c>
      <c r="H28" s="115">
        <f t="shared" si="5"/>
        <v>73000000</v>
      </c>
      <c r="I28" s="116">
        <f t="shared" si="5"/>
        <v>1</v>
      </c>
      <c r="J28" s="115">
        <f t="shared" si="5"/>
        <v>0</v>
      </c>
      <c r="K28" s="115">
        <f t="shared" si="5"/>
        <v>58535346</v>
      </c>
      <c r="L28" s="116">
        <f t="shared" si="5"/>
        <v>0</v>
      </c>
      <c r="M28" s="115">
        <f t="shared" si="5"/>
        <v>14464654</v>
      </c>
      <c r="N28" s="116">
        <f t="shared" si="5"/>
        <v>0.80185405479452054</v>
      </c>
    </row>
    <row r="29" spans="1:18">
      <c r="A29" s="50"/>
      <c r="B29" s="113"/>
      <c r="C29" s="114" t="s">
        <v>132</v>
      </c>
      <c r="D29" s="115">
        <f>D21+D28</f>
        <v>208495185.5</v>
      </c>
      <c r="E29" s="116">
        <f>(D21+D28)/D29</f>
        <v>1</v>
      </c>
      <c r="F29" s="115">
        <f>F21+F28</f>
        <v>347300000</v>
      </c>
      <c r="G29" s="116">
        <f>(F21+F28)/F29</f>
        <v>1</v>
      </c>
      <c r="H29" s="115">
        <f>H21+H28</f>
        <v>347600000</v>
      </c>
      <c r="I29" s="116">
        <f>(H21+H28)/H29</f>
        <v>1</v>
      </c>
      <c r="J29" s="104">
        <f t="shared" ref="J29" si="6">H29-F29</f>
        <v>300000</v>
      </c>
      <c r="K29" s="115">
        <f>K21+K28</f>
        <v>206072947</v>
      </c>
      <c r="L29" s="116">
        <f>(K21+K28)/K29</f>
        <v>1</v>
      </c>
      <c r="M29" s="115">
        <f>M21+M28</f>
        <v>141527053</v>
      </c>
      <c r="N29" s="117">
        <f>K29/H29</f>
        <v>0.59284507192174918</v>
      </c>
    </row>
    <row r="30" spans="1:18">
      <c r="A30" s="50"/>
      <c r="B30" s="106"/>
      <c r="C30" s="107" t="s">
        <v>133</v>
      </c>
      <c r="D30" s="108">
        <v>0</v>
      </c>
      <c r="E30" s="109">
        <v>0</v>
      </c>
      <c r="F30" s="111"/>
      <c r="G30" s="109">
        <v>0</v>
      </c>
      <c r="H30" s="111"/>
      <c r="I30" s="109">
        <v>0</v>
      </c>
      <c r="J30" s="111"/>
      <c r="K30" s="108">
        <v>0</v>
      </c>
      <c r="L30" s="111"/>
      <c r="M30" s="110">
        <f t="shared" ref="M30:M31" si="7">H30-K30</f>
        <v>0</v>
      </c>
      <c r="N30" s="118"/>
      <c r="R30" s="205"/>
    </row>
    <row r="31" spans="1:18">
      <c r="A31" s="50"/>
      <c r="B31" s="106"/>
      <c r="C31" s="107" t="s">
        <v>134</v>
      </c>
      <c r="D31" s="108">
        <v>0</v>
      </c>
      <c r="E31" s="109">
        <v>0</v>
      </c>
      <c r="F31" s="111"/>
      <c r="G31" s="109">
        <v>0</v>
      </c>
      <c r="H31" s="111"/>
      <c r="I31" s="109">
        <v>0</v>
      </c>
      <c r="J31" s="111"/>
      <c r="K31" s="108">
        <v>0</v>
      </c>
      <c r="L31" s="111"/>
      <c r="M31" s="110">
        <f t="shared" si="7"/>
        <v>0</v>
      </c>
      <c r="N31" s="118"/>
    </row>
    <row r="32" spans="1:18" ht="15.75" thickBot="1">
      <c r="A32" s="50"/>
      <c r="B32" s="113"/>
      <c r="C32" s="114" t="s">
        <v>135</v>
      </c>
      <c r="D32" s="115">
        <f>D29+D30+D31</f>
        <v>208495185.5</v>
      </c>
      <c r="E32" s="116">
        <f>(D29+D30+D31)/D32</f>
        <v>1</v>
      </c>
      <c r="F32" s="115">
        <f>F29+F30+F31</f>
        <v>347300000</v>
      </c>
      <c r="G32" s="116">
        <f>(F29+F30+F31)/F32</f>
        <v>1</v>
      </c>
      <c r="H32" s="115">
        <f t="shared" ref="H32:M32" si="8">H29+H30+H31</f>
        <v>347600000</v>
      </c>
      <c r="I32" s="116">
        <f>(H29+H30+H31)/H32</f>
        <v>1</v>
      </c>
      <c r="J32" s="115">
        <f t="shared" si="8"/>
        <v>300000</v>
      </c>
      <c r="K32" s="115">
        <f t="shared" si="8"/>
        <v>206072947</v>
      </c>
      <c r="L32" s="116">
        <f t="shared" si="8"/>
        <v>1</v>
      </c>
      <c r="M32" s="115">
        <f t="shared" si="8"/>
        <v>141527053</v>
      </c>
      <c r="N32" s="117">
        <f>K32/H32</f>
        <v>0.59284507192174918</v>
      </c>
    </row>
    <row r="33" spans="1:16" ht="26.25" customHeight="1" thickTop="1">
      <c r="A33" s="50"/>
      <c r="B33" s="335" t="s">
        <v>136</v>
      </c>
      <c r="C33" s="335"/>
      <c r="D33" s="119"/>
      <c r="E33" s="120"/>
      <c r="F33" s="119"/>
      <c r="G33" s="120"/>
      <c r="H33" s="119"/>
      <c r="I33" s="120"/>
      <c r="J33" s="121"/>
      <c r="K33" s="119"/>
      <c r="L33" s="120"/>
      <c r="M33" s="119"/>
      <c r="N33" s="122"/>
    </row>
    <row r="34" spans="1:16">
      <c r="A34" s="50"/>
      <c r="B34" s="123" t="s">
        <v>34</v>
      </c>
      <c r="C34" s="98" t="s">
        <v>28</v>
      </c>
      <c r="D34" s="93"/>
      <c r="E34" s="94"/>
      <c r="F34" s="93"/>
      <c r="G34" s="94"/>
      <c r="H34" s="93"/>
      <c r="I34" s="94"/>
      <c r="J34" s="99"/>
      <c r="K34" s="93"/>
      <c r="L34" s="94"/>
      <c r="M34" s="93"/>
      <c r="N34" s="96"/>
    </row>
    <row r="35" spans="1:16">
      <c r="A35" s="50"/>
      <c r="B35" s="100"/>
      <c r="C35" s="124" t="s">
        <v>137</v>
      </c>
      <c r="D35" s="115">
        <f>D37</f>
        <v>202604385.5</v>
      </c>
      <c r="E35" s="116">
        <f>D35/D49</f>
        <v>0.97174611017576706</v>
      </c>
      <c r="F35" s="115">
        <f t="shared" ref="F35:M35" si="9">F37</f>
        <v>274300000</v>
      </c>
      <c r="G35" s="116">
        <f>F35/F49</f>
        <v>0.78980708321336024</v>
      </c>
      <c r="H35" s="115">
        <f t="shared" si="9"/>
        <v>274600000</v>
      </c>
      <c r="I35" s="116">
        <f>H35/H49</f>
        <v>0.78998849252013814</v>
      </c>
      <c r="J35" s="115">
        <f t="shared" si="9"/>
        <v>300000</v>
      </c>
      <c r="K35" s="115">
        <f t="shared" si="9"/>
        <v>147537601</v>
      </c>
      <c r="L35" s="116">
        <f>K35/K49</f>
        <v>0.71594842092494559</v>
      </c>
      <c r="M35" s="115">
        <f t="shared" si="9"/>
        <v>127062399</v>
      </c>
      <c r="N35" s="117">
        <f>K35/H35</f>
        <v>0.53728186817188639</v>
      </c>
    </row>
    <row r="36" spans="1:16" ht="18">
      <c r="A36" s="50"/>
      <c r="B36" s="214" t="s">
        <v>138</v>
      </c>
      <c r="C36" s="125" t="s">
        <v>139</v>
      </c>
      <c r="D36" s="102"/>
      <c r="E36" s="103"/>
      <c r="F36" s="110"/>
      <c r="G36" s="103"/>
      <c r="H36" s="110"/>
      <c r="I36" s="103"/>
      <c r="J36" s="110"/>
      <c r="K36" s="102"/>
      <c r="L36" s="103"/>
      <c r="M36" s="110"/>
      <c r="N36" s="105"/>
    </row>
    <row r="37" spans="1:16">
      <c r="A37" s="50"/>
      <c r="B37" s="100" t="s">
        <v>140</v>
      </c>
      <c r="C37" s="125" t="s">
        <v>141</v>
      </c>
      <c r="D37" s="102">
        <f>D21</f>
        <v>202604385.5</v>
      </c>
      <c r="E37" s="103">
        <f>D37/D35</f>
        <v>1</v>
      </c>
      <c r="F37" s="102">
        <f>F21</f>
        <v>274300000</v>
      </c>
      <c r="G37" s="103">
        <f>F37/F35</f>
        <v>1</v>
      </c>
      <c r="H37" s="102">
        <f>H21</f>
        <v>274600000</v>
      </c>
      <c r="I37" s="103">
        <f>H37/H35</f>
        <v>1</v>
      </c>
      <c r="J37" s="104">
        <f>H37-F37</f>
        <v>300000</v>
      </c>
      <c r="K37" s="102">
        <f>K21</f>
        <v>147537601</v>
      </c>
      <c r="L37" s="103">
        <f>K37/K35</f>
        <v>1</v>
      </c>
      <c r="M37" s="104">
        <f>H37-K37</f>
        <v>127062399</v>
      </c>
      <c r="N37" s="105">
        <f>K37/H37</f>
        <v>0.53728186817188639</v>
      </c>
    </row>
    <row r="38" spans="1:16">
      <c r="A38" s="50"/>
      <c r="B38" s="100"/>
      <c r="C38" s="124" t="s">
        <v>142</v>
      </c>
      <c r="D38" s="115">
        <f>D44+D46</f>
        <v>5890800</v>
      </c>
      <c r="E38" s="116">
        <f>D38/D49</f>
        <v>2.8253889824232895E-2</v>
      </c>
      <c r="F38" s="115">
        <f t="shared" ref="F38:M38" si="10">F44+F46</f>
        <v>73000000</v>
      </c>
      <c r="G38" s="116">
        <f>F38/F49</f>
        <v>0.21019291678663979</v>
      </c>
      <c r="H38" s="115">
        <f t="shared" si="10"/>
        <v>73000000</v>
      </c>
      <c r="I38" s="116">
        <f>H38/H49</f>
        <v>0.21001150747986191</v>
      </c>
      <c r="J38" s="115">
        <f t="shared" si="10"/>
        <v>0</v>
      </c>
      <c r="K38" s="115">
        <f t="shared" si="10"/>
        <v>58535346</v>
      </c>
      <c r="L38" s="116">
        <f>K38/K49</f>
        <v>0.28405157907505441</v>
      </c>
      <c r="M38" s="115">
        <f t="shared" si="10"/>
        <v>14464654</v>
      </c>
      <c r="N38" s="117">
        <f>K38/H38</f>
        <v>0.80185405479452054</v>
      </c>
    </row>
    <row r="39" spans="1:16">
      <c r="A39" s="50"/>
      <c r="B39" s="100" t="s">
        <v>138</v>
      </c>
      <c r="C39" s="125" t="s">
        <v>139</v>
      </c>
      <c r="D39" s="102"/>
      <c r="E39" s="103"/>
      <c r="F39" s="110"/>
      <c r="G39" s="103"/>
      <c r="H39" s="110"/>
      <c r="I39" s="103"/>
      <c r="J39" s="110"/>
      <c r="K39" s="102"/>
      <c r="L39" s="103"/>
      <c r="M39" s="110"/>
      <c r="N39" s="105"/>
    </row>
    <row r="40" spans="1:16">
      <c r="A40" s="50"/>
      <c r="B40" s="100" t="s">
        <v>143</v>
      </c>
      <c r="C40" s="125" t="s">
        <v>144</v>
      </c>
      <c r="D40" s="102">
        <v>4936800</v>
      </c>
      <c r="E40" s="103">
        <f>D40/D38</f>
        <v>0.8380525565288246</v>
      </c>
      <c r="F40" s="104">
        <v>0</v>
      </c>
      <c r="G40" s="103">
        <f>F40/F38</f>
        <v>0</v>
      </c>
      <c r="H40" s="104">
        <v>0</v>
      </c>
      <c r="I40" s="103">
        <f>H40/H38</f>
        <v>0</v>
      </c>
      <c r="J40" s="110">
        <v>0</v>
      </c>
      <c r="K40" s="102">
        <v>0</v>
      </c>
      <c r="L40" s="103">
        <f>K40/K38</f>
        <v>0</v>
      </c>
      <c r="M40" s="104">
        <f t="shared" ref="M40:M43" si="11">H40-K40</f>
        <v>0</v>
      </c>
      <c r="N40" s="105">
        <v>0</v>
      </c>
    </row>
    <row r="41" spans="1:16">
      <c r="A41" s="50"/>
      <c r="B41" s="100" t="s">
        <v>145</v>
      </c>
      <c r="C41" s="125" t="s">
        <v>146</v>
      </c>
      <c r="D41" s="102">
        <v>0</v>
      </c>
      <c r="E41" s="103">
        <f>D41/D38</f>
        <v>0</v>
      </c>
      <c r="F41" s="104">
        <v>0</v>
      </c>
      <c r="G41" s="103">
        <f>F41/F38</f>
        <v>0</v>
      </c>
      <c r="H41" s="104">
        <v>0</v>
      </c>
      <c r="I41" s="103">
        <f>H41/H38</f>
        <v>0</v>
      </c>
      <c r="J41" s="110">
        <v>0</v>
      </c>
      <c r="K41" s="102">
        <v>0</v>
      </c>
      <c r="L41" s="103">
        <f>K41/K38</f>
        <v>0</v>
      </c>
      <c r="M41" s="104">
        <f t="shared" si="11"/>
        <v>0</v>
      </c>
      <c r="N41" s="105">
        <v>0</v>
      </c>
    </row>
    <row r="42" spans="1:16">
      <c r="A42" s="50"/>
      <c r="B42" s="100" t="s">
        <v>147</v>
      </c>
      <c r="C42" s="125" t="s">
        <v>148</v>
      </c>
      <c r="D42" s="102">
        <v>0</v>
      </c>
      <c r="E42" s="103">
        <f>D42/D38</f>
        <v>0</v>
      </c>
      <c r="F42" s="104">
        <v>63000000</v>
      </c>
      <c r="G42" s="103">
        <f>F42/F38</f>
        <v>0.86301369863013699</v>
      </c>
      <c r="H42" s="104">
        <v>63000000</v>
      </c>
      <c r="I42" s="103">
        <f>H42/H38</f>
        <v>0.86301369863013699</v>
      </c>
      <c r="J42" s="110">
        <v>0</v>
      </c>
      <c r="K42" s="270">
        <v>52043346</v>
      </c>
      <c r="L42" s="103">
        <f>K42/K38</f>
        <v>0.88909265181417052</v>
      </c>
      <c r="M42" s="104">
        <f t="shared" si="11"/>
        <v>10956654</v>
      </c>
      <c r="N42" s="105">
        <v>0</v>
      </c>
      <c r="P42" s="226"/>
    </row>
    <row r="43" spans="1:16">
      <c r="A43" s="50"/>
      <c r="B43" s="100" t="s">
        <v>224</v>
      </c>
      <c r="C43" s="125" t="s">
        <v>257</v>
      </c>
      <c r="D43" s="102">
        <v>954000</v>
      </c>
      <c r="E43" s="103">
        <f>D43/D38</f>
        <v>0.1619474434711754</v>
      </c>
      <c r="F43" s="104">
        <v>10000000</v>
      </c>
      <c r="G43" s="103">
        <f>F43/F38</f>
        <v>0.13698630136986301</v>
      </c>
      <c r="H43" s="104">
        <v>10000000</v>
      </c>
      <c r="I43" s="103">
        <f>H43/H38</f>
        <v>0.13698630136986301</v>
      </c>
      <c r="J43" s="110">
        <v>0</v>
      </c>
      <c r="K43" s="270">
        <v>6492000</v>
      </c>
      <c r="L43" s="103">
        <f>K43/K38</f>
        <v>0.11090734818582947</v>
      </c>
      <c r="M43" s="104">
        <f t="shared" si="11"/>
        <v>3508000</v>
      </c>
      <c r="N43" s="105">
        <v>0</v>
      </c>
    </row>
    <row r="44" spans="1:16" ht="22.5" customHeight="1">
      <c r="A44" s="50"/>
      <c r="B44" s="100"/>
      <c r="C44" s="211" t="s">
        <v>129</v>
      </c>
      <c r="D44" s="108">
        <f>SUM(D40:D43)</f>
        <v>5890800</v>
      </c>
      <c r="E44" s="109">
        <f>SUM(E40:E43)</f>
        <v>1</v>
      </c>
      <c r="F44" s="108">
        <f t="shared" ref="F44:N44" si="12">SUM(F40:F43)</f>
        <v>73000000</v>
      </c>
      <c r="G44" s="109">
        <f>SUM(G40:G43)</f>
        <v>1</v>
      </c>
      <c r="H44" s="108">
        <f t="shared" si="12"/>
        <v>73000000</v>
      </c>
      <c r="I44" s="109">
        <f>SUM(I40:I43)</f>
        <v>1</v>
      </c>
      <c r="J44" s="108">
        <f t="shared" si="12"/>
        <v>0</v>
      </c>
      <c r="K44" s="108">
        <f t="shared" si="12"/>
        <v>58535346</v>
      </c>
      <c r="L44" s="109">
        <f>SUM(L40:L43)</f>
        <v>1</v>
      </c>
      <c r="M44" s="108">
        <f t="shared" si="12"/>
        <v>14464654</v>
      </c>
      <c r="N44" s="109">
        <f t="shared" si="12"/>
        <v>0</v>
      </c>
    </row>
    <row r="45" spans="1:16">
      <c r="A45" s="50"/>
      <c r="B45" s="100" t="s">
        <v>138</v>
      </c>
      <c r="C45" s="125" t="s">
        <v>139</v>
      </c>
      <c r="D45" s="102"/>
      <c r="E45" s="103"/>
      <c r="F45" s="110"/>
      <c r="G45" s="103"/>
      <c r="H45" s="110"/>
      <c r="I45" s="103"/>
      <c r="J45" s="110"/>
      <c r="K45" s="102"/>
      <c r="L45" s="103"/>
      <c r="M45" s="110"/>
      <c r="N45" s="105"/>
    </row>
    <row r="46" spans="1:16" ht="18">
      <c r="A46" s="50"/>
      <c r="B46" s="100"/>
      <c r="C46" s="211" t="s">
        <v>130</v>
      </c>
      <c r="D46" s="108">
        <v>0</v>
      </c>
      <c r="E46" s="109">
        <v>0</v>
      </c>
      <c r="F46" s="111">
        <v>0</v>
      </c>
      <c r="G46" s="109">
        <v>0</v>
      </c>
      <c r="H46" s="111">
        <v>0</v>
      </c>
      <c r="I46" s="109">
        <v>0</v>
      </c>
      <c r="J46" s="111">
        <v>0</v>
      </c>
      <c r="K46" s="108">
        <v>0</v>
      </c>
      <c r="L46" s="109">
        <v>0</v>
      </c>
      <c r="M46" s="110">
        <f>H46-K46</f>
        <v>0</v>
      </c>
      <c r="N46" s="112">
        <v>0</v>
      </c>
    </row>
    <row r="47" spans="1:16">
      <c r="A47" s="50"/>
      <c r="B47" s="100" t="s">
        <v>138</v>
      </c>
      <c r="C47" s="125" t="s">
        <v>139</v>
      </c>
      <c r="D47" s="102"/>
      <c r="E47" s="103"/>
      <c r="F47" s="110"/>
      <c r="G47" s="103"/>
      <c r="H47" s="110"/>
      <c r="I47" s="103"/>
      <c r="J47" s="110"/>
      <c r="K47" s="102"/>
      <c r="L47" s="110"/>
      <c r="M47" s="110"/>
      <c r="N47" s="105"/>
    </row>
    <row r="48" spans="1:16">
      <c r="A48" s="50"/>
      <c r="B48" s="100" t="s">
        <v>138</v>
      </c>
      <c r="C48" s="125" t="s">
        <v>139</v>
      </c>
      <c r="D48" s="102"/>
      <c r="E48" s="103"/>
      <c r="F48" s="110"/>
      <c r="G48" s="103"/>
      <c r="H48" s="110"/>
      <c r="I48" s="103"/>
      <c r="J48" s="110"/>
      <c r="K48" s="102"/>
      <c r="L48" s="110"/>
      <c r="M48" s="110"/>
      <c r="N48" s="105"/>
    </row>
    <row r="49" spans="1:14" ht="20.25" customHeight="1" thickBot="1">
      <c r="A49" s="50"/>
      <c r="B49" s="100"/>
      <c r="C49" s="126" t="s">
        <v>135</v>
      </c>
      <c r="D49" s="127">
        <f>D35+D38</f>
        <v>208495185.5</v>
      </c>
      <c r="E49" s="128"/>
      <c r="F49" s="127">
        <f>F35+F38</f>
        <v>347300000</v>
      </c>
      <c r="G49" s="128"/>
      <c r="H49" s="127">
        <f>H35+H38</f>
        <v>347600000</v>
      </c>
      <c r="I49" s="128"/>
      <c r="J49" s="127">
        <f>J35+J38</f>
        <v>300000</v>
      </c>
      <c r="K49" s="127">
        <f>K35+K38</f>
        <v>206072947</v>
      </c>
      <c r="L49" s="128"/>
      <c r="M49" s="127">
        <f>M35+M38</f>
        <v>141527053</v>
      </c>
      <c r="N49" s="129">
        <f>K49/H49</f>
        <v>0.59284507192174918</v>
      </c>
    </row>
    <row r="50" spans="1:14" ht="15.75" thickTop="1">
      <c r="A50" s="50"/>
      <c r="B50" s="336"/>
      <c r="C50" s="336"/>
      <c r="D50" s="336"/>
      <c r="E50" s="336"/>
      <c r="F50" s="336"/>
      <c r="G50" s="336"/>
      <c r="H50" s="336"/>
      <c r="I50" s="336"/>
      <c r="J50" s="336"/>
      <c r="K50" s="336"/>
      <c r="L50" s="336"/>
      <c r="M50" s="336"/>
      <c r="N50" s="336"/>
    </row>
    <row r="51" spans="1:14" ht="21" customHeight="1">
      <c r="A51" s="50"/>
      <c r="B51" s="337"/>
      <c r="C51" s="310" t="s">
        <v>151</v>
      </c>
      <c r="D51" s="212" t="s">
        <v>252</v>
      </c>
      <c r="E51" s="311" t="s">
        <v>253</v>
      </c>
      <c r="F51" s="311"/>
      <c r="G51" s="334" t="s">
        <v>60</v>
      </c>
      <c r="H51" s="334"/>
      <c r="I51" s="207" t="s">
        <v>61</v>
      </c>
      <c r="J51" s="311" t="s">
        <v>65</v>
      </c>
      <c r="K51" s="311"/>
      <c r="L51" s="339"/>
      <c r="M51" s="339"/>
      <c r="N51" s="50"/>
    </row>
    <row r="52" spans="1:14" ht="21" customHeight="1">
      <c r="A52" s="50"/>
      <c r="B52" s="338"/>
      <c r="C52" s="334"/>
      <c r="D52" s="207" t="s">
        <v>62</v>
      </c>
      <c r="E52" s="311"/>
      <c r="F52" s="311"/>
      <c r="G52" s="334"/>
      <c r="H52" s="334"/>
      <c r="I52" s="207" t="s">
        <v>62</v>
      </c>
      <c r="J52" s="311"/>
      <c r="K52" s="311"/>
      <c r="L52" s="339"/>
      <c r="M52" s="339"/>
      <c r="N52" s="50"/>
    </row>
    <row r="53" spans="1:14" ht="19.5" customHeight="1">
      <c r="A53" s="50"/>
      <c r="B53" s="338"/>
      <c r="C53" s="334"/>
      <c r="D53" s="207" t="s">
        <v>63</v>
      </c>
      <c r="E53" s="311" t="s">
        <v>274</v>
      </c>
      <c r="F53" s="311"/>
      <c r="G53" s="334"/>
      <c r="H53" s="334"/>
      <c r="I53" s="207" t="s">
        <v>63</v>
      </c>
      <c r="J53" s="311" t="s">
        <v>273</v>
      </c>
      <c r="K53" s="311"/>
      <c r="L53" s="340"/>
      <c r="M53" s="340"/>
      <c r="N53" s="50"/>
    </row>
    <row r="54" spans="1:14">
      <c r="H54" s="132"/>
      <c r="I54" s="132"/>
      <c r="J54" s="132"/>
      <c r="K54" s="132"/>
      <c r="L54" s="132"/>
      <c r="M54" s="132"/>
    </row>
  </sheetData>
  <mergeCells count="32">
    <mergeCell ref="B12:C12"/>
    <mergeCell ref="C51:C53"/>
    <mergeCell ref="G51:H53"/>
    <mergeCell ref="E51:F51"/>
    <mergeCell ref="E52:F52"/>
    <mergeCell ref="E53:F53"/>
    <mergeCell ref="B33:C33"/>
    <mergeCell ref="B50:N50"/>
    <mergeCell ref="B51:B53"/>
    <mergeCell ref="J51:K51"/>
    <mergeCell ref="J52:K52"/>
    <mergeCell ref="J53:K53"/>
    <mergeCell ref="L51:M51"/>
    <mergeCell ref="L52:M52"/>
    <mergeCell ref="L53:M53"/>
    <mergeCell ref="B2:N2"/>
    <mergeCell ref="B3:N3"/>
    <mergeCell ref="B4:N4"/>
    <mergeCell ref="B5:B6"/>
    <mergeCell ref="C5:E6"/>
    <mergeCell ref="F5:G6"/>
    <mergeCell ref="H5:N6"/>
    <mergeCell ref="C7:E7"/>
    <mergeCell ref="F7:G7"/>
    <mergeCell ref="H7:N7"/>
    <mergeCell ref="B8:C11"/>
    <mergeCell ref="D8:N8"/>
    <mergeCell ref="F9:G9"/>
    <mergeCell ref="H9:I9"/>
    <mergeCell ref="K9:L9"/>
    <mergeCell ref="M9:M10"/>
    <mergeCell ref="N9:N10"/>
  </mergeCells>
  <pageMargins left="0.7" right="0.7" top="0.75" bottom="0.75" header="0.3" footer="0.3"/>
  <pageSetup scale="65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E3D1B-7050-451E-8538-54E74EBA2B7B}">
  <sheetPr>
    <pageSetUpPr fitToPage="1"/>
  </sheetPr>
  <dimension ref="A1:U21"/>
  <sheetViews>
    <sheetView workbookViewId="0">
      <selection activeCell="K17" sqref="K17"/>
    </sheetView>
  </sheetViews>
  <sheetFormatPr defaultRowHeight="15"/>
  <cols>
    <col min="1" max="1" width="3.28515625" customWidth="1"/>
    <col min="2" max="2" width="0.140625" customWidth="1"/>
    <col min="3" max="3" width="6.42578125" customWidth="1"/>
    <col min="4" max="4" width="1.28515625" hidden="1" customWidth="1"/>
    <col min="5" max="5" width="7.85546875" customWidth="1"/>
    <col min="6" max="6" width="19" customWidth="1"/>
    <col min="7" max="7" width="6.7109375" customWidth="1"/>
    <col min="8" max="8" width="11.42578125" customWidth="1"/>
    <col min="9" max="9" width="11.7109375" customWidth="1"/>
    <col min="10" max="10" width="12.140625" customWidth="1"/>
    <col min="11" max="11" width="11.7109375" customWidth="1"/>
    <col min="12" max="12" width="13.7109375" customWidth="1"/>
    <col min="13" max="13" width="12.85546875" bestFit="1" customWidth="1"/>
    <col min="14" max="14" width="13.5703125" customWidth="1"/>
    <col min="15" max="15" width="13.42578125" customWidth="1"/>
    <col min="16" max="16" width="0.28515625" hidden="1" customWidth="1"/>
    <col min="17" max="17" width="7.85546875" hidden="1" customWidth="1"/>
    <col min="18" max="18" width="8.42578125" hidden="1" customWidth="1"/>
    <col min="19" max="19" width="11.140625" customWidth="1"/>
    <col min="20" max="20" width="11.28515625" customWidth="1"/>
    <col min="21" max="21" width="12.85546875" bestFit="1" customWidth="1"/>
  </cols>
  <sheetData>
    <row r="1" spans="1:21" ht="20.100000000000001" customHeight="1">
      <c r="A1" s="50"/>
      <c r="B1" s="50"/>
      <c r="C1" s="51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</row>
    <row r="2" spans="1:21" ht="18" customHeight="1">
      <c r="A2" s="50"/>
      <c r="B2" s="50"/>
      <c r="C2" s="302" t="s">
        <v>152</v>
      </c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  <c r="S2" s="228"/>
      <c r="T2" s="50"/>
      <c r="U2" s="50"/>
    </row>
    <row r="3" spans="1:21" ht="15.75" thickBot="1">
      <c r="A3" s="50"/>
      <c r="B3" s="50"/>
      <c r="C3" s="303" t="s">
        <v>270</v>
      </c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  <c r="P3" s="303"/>
      <c r="Q3" s="303"/>
      <c r="R3" s="303"/>
      <c r="S3" s="303"/>
      <c r="T3" s="303"/>
      <c r="U3" s="303"/>
    </row>
    <row r="4" spans="1:21" ht="16.5" thickTop="1" thickBot="1">
      <c r="A4" s="304"/>
      <c r="B4" s="304"/>
      <c r="C4" s="305" t="s">
        <v>68</v>
      </c>
      <c r="D4" s="306" t="s">
        <v>27</v>
      </c>
      <c r="E4" s="306"/>
      <c r="F4" s="306" t="s">
        <v>97</v>
      </c>
      <c r="G4" s="306" t="s">
        <v>69</v>
      </c>
      <c r="H4" s="306" t="s">
        <v>70</v>
      </c>
      <c r="I4" s="306" t="s">
        <v>8</v>
      </c>
      <c r="J4" s="306" t="s">
        <v>71</v>
      </c>
      <c r="K4" s="308" t="s">
        <v>72</v>
      </c>
      <c r="L4" s="308"/>
      <c r="M4" s="308"/>
      <c r="N4" s="308"/>
      <c r="O4" s="308"/>
      <c r="P4" s="308"/>
      <c r="Q4" s="308"/>
      <c r="R4" s="308"/>
      <c r="S4" s="308"/>
      <c r="T4" s="308"/>
      <c r="U4" s="308"/>
    </row>
    <row r="5" spans="1:21" ht="16.5" thickTop="1" thickBot="1">
      <c r="A5" s="304"/>
      <c r="B5" s="304"/>
      <c r="C5" s="305"/>
      <c r="D5" s="306"/>
      <c r="E5" s="306"/>
      <c r="F5" s="306"/>
      <c r="G5" s="306"/>
      <c r="H5" s="306"/>
      <c r="I5" s="306"/>
      <c r="J5" s="306"/>
      <c r="K5" s="54" t="s">
        <v>50</v>
      </c>
      <c r="L5" s="54" t="s">
        <v>52</v>
      </c>
      <c r="M5" s="54" t="s">
        <v>35</v>
      </c>
      <c r="N5" s="54" t="s">
        <v>37</v>
      </c>
      <c r="O5" s="54" t="s">
        <v>39</v>
      </c>
      <c r="P5" s="54" t="s">
        <v>41</v>
      </c>
      <c r="Q5" s="54" t="s">
        <v>43</v>
      </c>
      <c r="R5" s="54" t="s">
        <v>45</v>
      </c>
      <c r="S5" s="230">
        <v>605</v>
      </c>
      <c r="T5" s="133" t="s">
        <v>47</v>
      </c>
      <c r="U5" s="55" t="s">
        <v>73</v>
      </c>
    </row>
    <row r="6" spans="1:21" ht="42" customHeight="1" thickTop="1">
      <c r="A6" s="50"/>
      <c r="B6" s="50"/>
      <c r="C6" s="305"/>
      <c r="D6" s="306"/>
      <c r="E6" s="306"/>
      <c r="F6" s="306"/>
      <c r="G6" s="306"/>
      <c r="H6" s="306"/>
      <c r="I6" s="56" t="s">
        <v>74</v>
      </c>
      <c r="J6" s="306"/>
      <c r="K6" s="57" t="s">
        <v>153</v>
      </c>
      <c r="L6" s="57" t="s">
        <v>154</v>
      </c>
      <c r="M6" s="57" t="s">
        <v>77</v>
      </c>
      <c r="N6" s="57" t="s">
        <v>155</v>
      </c>
      <c r="O6" s="57" t="s">
        <v>156</v>
      </c>
      <c r="P6" s="57" t="s">
        <v>157</v>
      </c>
      <c r="Q6" s="57" t="s">
        <v>158</v>
      </c>
      <c r="R6" s="57" t="s">
        <v>159</v>
      </c>
      <c r="S6" s="22" t="s">
        <v>46</v>
      </c>
      <c r="T6" s="134" t="s">
        <v>83</v>
      </c>
      <c r="U6" s="58" t="s">
        <v>73</v>
      </c>
    </row>
    <row r="7" spans="1:21" ht="36">
      <c r="A7" s="50"/>
      <c r="B7" s="50"/>
      <c r="C7" s="59" t="s">
        <v>5</v>
      </c>
      <c r="D7" s="347" t="s">
        <v>29</v>
      </c>
      <c r="E7" s="347"/>
      <c r="F7" s="61" t="s">
        <v>64</v>
      </c>
      <c r="G7" s="60" t="s">
        <v>84</v>
      </c>
      <c r="H7" s="61" t="s">
        <v>85</v>
      </c>
      <c r="I7" s="60">
        <v>2024</v>
      </c>
      <c r="J7" s="61" t="s">
        <v>86</v>
      </c>
      <c r="K7" s="63">
        <v>0</v>
      </c>
      <c r="L7" s="63">
        <v>73000000</v>
      </c>
      <c r="M7" s="63">
        <v>218800000</v>
      </c>
      <c r="N7" s="63">
        <v>30000000</v>
      </c>
      <c r="O7" s="63">
        <v>23770000</v>
      </c>
      <c r="P7" s="63">
        <v>0</v>
      </c>
      <c r="Q7" s="63">
        <v>0</v>
      </c>
      <c r="R7" s="63">
        <v>0</v>
      </c>
      <c r="S7" s="213">
        <v>500000</v>
      </c>
      <c r="T7" s="213">
        <v>1230000</v>
      </c>
      <c r="U7" s="65">
        <f>SUM(K7:T7)</f>
        <v>347300000</v>
      </c>
    </row>
    <row r="8" spans="1:21" ht="36">
      <c r="A8" s="50"/>
      <c r="B8" s="50"/>
      <c r="C8" s="59" t="s">
        <v>5</v>
      </c>
      <c r="D8" s="347" t="s">
        <v>29</v>
      </c>
      <c r="E8" s="347"/>
      <c r="F8" s="61" t="s">
        <v>64</v>
      </c>
      <c r="G8" s="60" t="s">
        <v>84</v>
      </c>
      <c r="H8" s="61" t="s">
        <v>85</v>
      </c>
      <c r="I8" s="60">
        <v>2024</v>
      </c>
      <c r="J8" s="61" t="s">
        <v>87</v>
      </c>
      <c r="K8" s="63">
        <v>0</v>
      </c>
      <c r="L8" s="63">
        <v>73000000</v>
      </c>
      <c r="M8" s="63">
        <v>212200000</v>
      </c>
      <c r="N8" s="63">
        <v>30000000</v>
      </c>
      <c r="O8" s="63">
        <v>30270000</v>
      </c>
      <c r="P8" s="63">
        <v>0</v>
      </c>
      <c r="Q8" s="63">
        <v>0</v>
      </c>
      <c r="R8" s="63">
        <v>0</v>
      </c>
      <c r="S8" s="213">
        <v>600000</v>
      </c>
      <c r="T8" s="213">
        <v>1530000</v>
      </c>
      <c r="U8" s="65">
        <f t="shared" ref="U8:U15" si="0">SUM(K8:T8)</f>
        <v>347600000</v>
      </c>
    </row>
    <row r="9" spans="1:21" ht="36">
      <c r="A9" s="50"/>
      <c r="B9" s="50"/>
      <c r="C9" s="59" t="s">
        <v>5</v>
      </c>
      <c r="D9" s="347" t="s">
        <v>29</v>
      </c>
      <c r="E9" s="347"/>
      <c r="F9" s="61" t="s">
        <v>64</v>
      </c>
      <c r="G9" s="60" t="s">
        <v>84</v>
      </c>
      <c r="H9" s="61" t="s">
        <v>85</v>
      </c>
      <c r="I9" s="60">
        <v>2024</v>
      </c>
      <c r="J9" s="61" t="s">
        <v>88</v>
      </c>
      <c r="K9" s="63">
        <v>0</v>
      </c>
      <c r="L9" s="63">
        <v>58535346</v>
      </c>
      <c r="M9" s="63">
        <v>111642756</v>
      </c>
      <c r="N9" s="63">
        <v>15832008</v>
      </c>
      <c r="O9" s="63">
        <v>19940255</v>
      </c>
      <c r="P9" s="63">
        <v>0</v>
      </c>
      <c r="Q9" s="63">
        <v>0</v>
      </c>
      <c r="R9" s="63">
        <v>0</v>
      </c>
      <c r="S9" s="213">
        <v>0</v>
      </c>
      <c r="T9" s="213">
        <v>122582</v>
      </c>
      <c r="U9" s="65">
        <f t="shared" si="0"/>
        <v>206072947</v>
      </c>
    </row>
    <row r="10" spans="1:21" ht="36">
      <c r="A10" s="50"/>
      <c r="B10" s="50"/>
      <c r="C10" s="59" t="s">
        <v>5</v>
      </c>
      <c r="D10" s="347" t="s">
        <v>29</v>
      </c>
      <c r="E10" s="347"/>
      <c r="F10" s="61" t="s">
        <v>64</v>
      </c>
      <c r="G10" s="60" t="s">
        <v>84</v>
      </c>
      <c r="H10" s="61" t="s">
        <v>85</v>
      </c>
      <c r="I10" s="60">
        <v>2024</v>
      </c>
      <c r="J10" s="61" t="s">
        <v>89</v>
      </c>
      <c r="K10" s="63">
        <v>0</v>
      </c>
      <c r="L10" s="267">
        <v>10956654</v>
      </c>
      <c r="M10" s="267">
        <v>0</v>
      </c>
      <c r="N10" s="267">
        <v>0</v>
      </c>
      <c r="O10" s="267">
        <v>1916750</v>
      </c>
      <c r="P10" s="63">
        <v>0</v>
      </c>
      <c r="Q10" s="63">
        <v>0</v>
      </c>
      <c r="R10" s="63">
        <v>0</v>
      </c>
      <c r="S10" s="63"/>
      <c r="T10" s="63">
        <v>0</v>
      </c>
      <c r="U10" s="65">
        <f t="shared" si="0"/>
        <v>12873404</v>
      </c>
    </row>
    <row r="11" spans="1:21" ht="36">
      <c r="A11" s="50"/>
      <c r="B11" s="50"/>
      <c r="C11" s="59" t="s">
        <v>5</v>
      </c>
      <c r="D11" s="347" t="s">
        <v>29</v>
      </c>
      <c r="E11" s="347"/>
      <c r="F11" s="61" t="s">
        <v>64</v>
      </c>
      <c r="G11" s="60"/>
      <c r="H11" s="61" t="s">
        <v>73</v>
      </c>
      <c r="I11" s="60">
        <v>2024</v>
      </c>
      <c r="J11" s="61" t="s">
        <v>86</v>
      </c>
      <c r="K11" s="63">
        <f t="shared" ref="K11:T14" si="1">K7</f>
        <v>0</v>
      </c>
      <c r="L11" s="63">
        <f t="shared" si="1"/>
        <v>73000000</v>
      </c>
      <c r="M11" s="63">
        <f t="shared" si="1"/>
        <v>218800000</v>
      </c>
      <c r="N11" s="63">
        <f t="shared" si="1"/>
        <v>30000000</v>
      </c>
      <c r="O11" s="63">
        <f t="shared" si="1"/>
        <v>23770000</v>
      </c>
      <c r="P11" s="63">
        <f t="shared" si="1"/>
        <v>0</v>
      </c>
      <c r="Q11" s="63">
        <f t="shared" si="1"/>
        <v>0</v>
      </c>
      <c r="R11" s="63">
        <f t="shared" si="1"/>
        <v>0</v>
      </c>
      <c r="S11" s="63">
        <v>500000</v>
      </c>
      <c r="T11" s="63">
        <f t="shared" si="1"/>
        <v>1230000</v>
      </c>
      <c r="U11" s="65">
        <f t="shared" si="0"/>
        <v>347300000</v>
      </c>
    </row>
    <row r="12" spans="1:21" ht="36">
      <c r="A12" s="50"/>
      <c r="B12" s="50"/>
      <c r="C12" s="59" t="s">
        <v>5</v>
      </c>
      <c r="D12" s="347" t="s">
        <v>29</v>
      </c>
      <c r="E12" s="347"/>
      <c r="F12" s="61" t="s">
        <v>64</v>
      </c>
      <c r="G12" s="60"/>
      <c r="H12" s="61" t="s">
        <v>73</v>
      </c>
      <c r="I12" s="60">
        <v>2024</v>
      </c>
      <c r="J12" s="61" t="s">
        <v>87</v>
      </c>
      <c r="K12" s="63">
        <f t="shared" si="1"/>
        <v>0</v>
      </c>
      <c r="L12" s="63">
        <f t="shared" si="1"/>
        <v>73000000</v>
      </c>
      <c r="M12" s="63">
        <f t="shared" si="1"/>
        <v>212200000</v>
      </c>
      <c r="N12" s="63">
        <f t="shared" si="1"/>
        <v>30000000</v>
      </c>
      <c r="O12" s="63">
        <f t="shared" si="1"/>
        <v>30270000</v>
      </c>
      <c r="P12" s="63">
        <f t="shared" si="1"/>
        <v>0</v>
      </c>
      <c r="Q12" s="63">
        <f t="shared" si="1"/>
        <v>0</v>
      </c>
      <c r="R12" s="63">
        <f t="shared" si="1"/>
        <v>0</v>
      </c>
      <c r="S12" s="63">
        <v>600000</v>
      </c>
      <c r="T12" s="63">
        <f t="shared" si="1"/>
        <v>1530000</v>
      </c>
      <c r="U12" s="65">
        <f t="shared" si="0"/>
        <v>347600000</v>
      </c>
    </row>
    <row r="13" spans="1:21" ht="36">
      <c r="A13" s="50"/>
      <c r="B13" s="50"/>
      <c r="C13" s="59" t="s">
        <v>5</v>
      </c>
      <c r="D13" s="347" t="s">
        <v>29</v>
      </c>
      <c r="E13" s="347"/>
      <c r="F13" s="61" t="s">
        <v>64</v>
      </c>
      <c r="G13" s="60"/>
      <c r="H13" s="61" t="s">
        <v>73</v>
      </c>
      <c r="I13" s="60">
        <v>2024</v>
      </c>
      <c r="J13" s="61" t="s">
        <v>88</v>
      </c>
      <c r="K13" s="63">
        <f t="shared" si="1"/>
        <v>0</v>
      </c>
      <c r="L13" s="63">
        <f t="shared" si="1"/>
        <v>58535346</v>
      </c>
      <c r="M13" s="63">
        <f t="shared" si="1"/>
        <v>111642756</v>
      </c>
      <c r="N13" s="63">
        <f t="shared" si="1"/>
        <v>15832008</v>
      </c>
      <c r="O13" s="63">
        <f t="shared" si="1"/>
        <v>19940255</v>
      </c>
      <c r="P13" s="63">
        <f t="shared" si="1"/>
        <v>0</v>
      </c>
      <c r="Q13" s="63">
        <f t="shared" si="1"/>
        <v>0</v>
      </c>
      <c r="R13" s="63">
        <f t="shared" si="1"/>
        <v>0</v>
      </c>
      <c r="S13" s="63">
        <v>0</v>
      </c>
      <c r="T13" s="63">
        <f t="shared" si="1"/>
        <v>122582</v>
      </c>
      <c r="U13" s="65">
        <f t="shared" si="0"/>
        <v>206072947</v>
      </c>
    </row>
    <row r="14" spans="1:21" ht="36">
      <c r="A14" s="50"/>
      <c r="B14" s="50"/>
      <c r="C14" s="59" t="s">
        <v>5</v>
      </c>
      <c r="D14" s="347" t="s">
        <v>29</v>
      </c>
      <c r="E14" s="347"/>
      <c r="F14" s="61" t="s">
        <v>64</v>
      </c>
      <c r="G14" s="60"/>
      <c r="H14" s="61" t="s">
        <v>73</v>
      </c>
      <c r="I14" s="60">
        <v>2024</v>
      </c>
      <c r="J14" s="61" t="s">
        <v>89</v>
      </c>
      <c r="K14" s="63">
        <v>0</v>
      </c>
      <c r="L14" s="266">
        <v>10956654</v>
      </c>
      <c r="M14" s="267">
        <f t="shared" si="1"/>
        <v>0</v>
      </c>
      <c r="N14" s="267">
        <f t="shared" si="1"/>
        <v>0</v>
      </c>
      <c r="O14" s="267">
        <v>1916750</v>
      </c>
      <c r="P14" s="63">
        <f t="shared" si="1"/>
        <v>0</v>
      </c>
      <c r="Q14" s="63">
        <f t="shared" si="1"/>
        <v>0</v>
      </c>
      <c r="R14" s="63">
        <f t="shared" si="1"/>
        <v>0</v>
      </c>
      <c r="S14" s="63">
        <f t="shared" si="1"/>
        <v>0</v>
      </c>
      <c r="T14" s="63">
        <f t="shared" si="1"/>
        <v>0</v>
      </c>
      <c r="U14" s="65">
        <f t="shared" si="0"/>
        <v>12873404</v>
      </c>
    </row>
    <row r="15" spans="1:21" ht="41.25" customHeight="1">
      <c r="A15" s="50"/>
      <c r="B15" s="50"/>
      <c r="C15" s="59" t="s">
        <v>5</v>
      </c>
      <c r="D15" s="347" t="s">
        <v>29</v>
      </c>
      <c r="E15" s="347"/>
      <c r="F15" s="61"/>
      <c r="G15" s="60"/>
      <c r="H15" s="72" t="s">
        <v>90</v>
      </c>
      <c r="I15" s="60">
        <v>2024</v>
      </c>
      <c r="J15" s="62"/>
      <c r="K15" s="63">
        <f>K12-K11</f>
        <v>0</v>
      </c>
      <c r="L15" s="63">
        <f t="shared" ref="L15:T15" si="2">L12-L11</f>
        <v>0</v>
      </c>
      <c r="M15" s="63">
        <f t="shared" si="2"/>
        <v>-6600000</v>
      </c>
      <c r="N15" s="63">
        <f t="shared" si="2"/>
        <v>0</v>
      </c>
      <c r="O15" s="63">
        <f t="shared" si="2"/>
        <v>6500000</v>
      </c>
      <c r="P15" s="63">
        <f t="shared" si="2"/>
        <v>0</v>
      </c>
      <c r="Q15" s="63">
        <f t="shared" si="2"/>
        <v>0</v>
      </c>
      <c r="R15" s="63">
        <f t="shared" si="2"/>
        <v>0</v>
      </c>
      <c r="S15" s="63">
        <f t="shared" si="2"/>
        <v>100000</v>
      </c>
      <c r="T15" s="63">
        <f t="shared" si="2"/>
        <v>300000</v>
      </c>
      <c r="U15" s="65">
        <f t="shared" si="0"/>
        <v>300000</v>
      </c>
    </row>
    <row r="16" spans="1:21" ht="33.75" customHeight="1">
      <c r="A16" s="50"/>
      <c r="B16" s="50"/>
      <c r="C16" s="59" t="s">
        <v>5</v>
      </c>
      <c r="D16" s="347" t="s">
        <v>29</v>
      </c>
      <c r="E16" s="347"/>
      <c r="F16" s="62"/>
      <c r="G16" s="60"/>
      <c r="H16" s="72" t="s">
        <v>91</v>
      </c>
      <c r="I16" s="60">
        <v>2024</v>
      </c>
      <c r="J16" s="62"/>
      <c r="K16" s="135"/>
      <c r="L16" s="135">
        <f t="shared" ref="L16:U16" si="3">L13/L12</f>
        <v>0.80185405479452054</v>
      </c>
      <c r="M16" s="135">
        <f t="shared" si="3"/>
        <v>0.52612043355325167</v>
      </c>
      <c r="N16" s="135">
        <f t="shared" si="3"/>
        <v>0.52773360000000002</v>
      </c>
      <c r="O16" s="135">
        <f t="shared" si="3"/>
        <v>0.65874644862900567</v>
      </c>
      <c r="P16" s="135" t="e">
        <f t="shared" si="3"/>
        <v>#DIV/0!</v>
      </c>
      <c r="Q16" s="135" t="e">
        <f t="shared" si="3"/>
        <v>#DIV/0!</v>
      </c>
      <c r="R16" s="135" t="e">
        <f t="shared" si="3"/>
        <v>#DIV/0!</v>
      </c>
      <c r="S16" s="135">
        <f t="shared" si="3"/>
        <v>0</v>
      </c>
      <c r="T16" s="135">
        <f t="shared" si="3"/>
        <v>8.0118954248366014E-2</v>
      </c>
      <c r="U16" s="135">
        <f t="shared" si="3"/>
        <v>0.59284507192174918</v>
      </c>
    </row>
    <row r="17" spans="1:21" ht="24.95" customHeight="1">
      <c r="A17" s="50"/>
      <c r="B17" s="300"/>
      <c r="C17" s="300"/>
      <c r="D17" s="30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</row>
    <row r="18" spans="1:21" ht="27.75" customHeight="1">
      <c r="A18" s="50"/>
      <c r="B18" s="50"/>
      <c r="C18" s="50"/>
      <c r="D18" s="50"/>
      <c r="E18" s="50"/>
      <c r="F18" s="301" t="s">
        <v>92</v>
      </c>
      <c r="G18" s="26" t="s">
        <v>61</v>
      </c>
      <c r="H18" s="277" t="s">
        <v>93</v>
      </c>
      <c r="I18" s="277"/>
      <c r="J18" s="341" t="s">
        <v>60</v>
      </c>
      <c r="K18" s="342"/>
      <c r="L18" s="130" t="s">
        <v>61</v>
      </c>
      <c r="M18" s="311" t="s">
        <v>65</v>
      </c>
      <c r="N18" s="311"/>
      <c r="O18" s="50"/>
      <c r="P18" s="50"/>
      <c r="Q18" s="50"/>
      <c r="R18" s="50"/>
      <c r="S18" s="50"/>
      <c r="T18" s="50"/>
      <c r="U18" s="50"/>
    </row>
    <row r="19" spans="1:21" ht="27.75" customHeight="1">
      <c r="A19" s="50"/>
      <c r="B19" s="50"/>
      <c r="C19" s="50"/>
      <c r="D19" s="50"/>
      <c r="E19" s="50"/>
      <c r="F19" s="301"/>
      <c r="G19" s="26" t="s">
        <v>62</v>
      </c>
      <c r="H19" s="278"/>
      <c r="I19" s="278"/>
      <c r="J19" s="343"/>
      <c r="K19" s="344"/>
      <c r="L19" s="130" t="s">
        <v>62</v>
      </c>
      <c r="M19" s="311"/>
      <c r="N19" s="311"/>
      <c r="O19" s="50"/>
      <c r="P19" s="50"/>
      <c r="Q19" s="50"/>
      <c r="R19" s="50"/>
      <c r="S19" s="50"/>
      <c r="T19" s="50"/>
      <c r="U19" s="50"/>
    </row>
    <row r="20" spans="1:21" ht="26.25" customHeight="1">
      <c r="A20" s="50"/>
      <c r="B20" s="50"/>
      <c r="C20" s="50"/>
      <c r="D20" s="50"/>
      <c r="E20" s="50"/>
      <c r="F20" s="301"/>
      <c r="G20" s="26" t="s">
        <v>63</v>
      </c>
      <c r="H20" s="277" t="s">
        <v>274</v>
      </c>
      <c r="I20" s="277"/>
      <c r="J20" s="345"/>
      <c r="K20" s="346"/>
      <c r="L20" s="130" t="s">
        <v>63</v>
      </c>
      <c r="M20" s="313" t="s">
        <v>273</v>
      </c>
      <c r="N20" s="313"/>
      <c r="O20" s="50"/>
      <c r="P20" s="50"/>
      <c r="Q20" s="50"/>
      <c r="R20" s="50"/>
      <c r="S20" s="50"/>
      <c r="T20" s="50"/>
      <c r="U20" s="50"/>
    </row>
    <row r="21" spans="1:21" ht="24.95" customHeight="1">
      <c r="A21" s="50"/>
      <c r="B21" s="50"/>
      <c r="C21" s="300"/>
      <c r="D21" s="300"/>
      <c r="E21" s="30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</row>
  </sheetData>
  <mergeCells count="31">
    <mergeCell ref="C2:R2"/>
    <mergeCell ref="C3:U3"/>
    <mergeCell ref="A4:B5"/>
    <mergeCell ref="C4:C6"/>
    <mergeCell ref="D4:E6"/>
    <mergeCell ref="F4:F6"/>
    <mergeCell ref="G4:G6"/>
    <mergeCell ref="H4:H6"/>
    <mergeCell ref="I4:I5"/>
    <mergeCell ref="J4:J6"/>
    <mergeCell ref="B17:D17"/>
    <mergeCell ref="K4:U4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J18:K20"/>
    <mergeCell ref="M18:N18"/>
    <mergeCell ref="M19:N19"/>
    <mergeCell ref="M20:N20"/>
    <mergeCell ref="C21:E21"/>
    <mergeCell ref="F18:F20"/>
    <mergeCell ref="H18:I18"/>
    <mergeCell ref="H19:I19"/>
    <mergeCell ref="H20:I20"/>
  </mergeCells>
  <pageMargins left="0.27777777777777779" right="0.27777777777777779" top="0.27777777777777779" bottom="0.27777777777777779" header="0.5" footer="0.5"/>
  <pageSetup scale="74" fitToHeight="0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75AE8-2E80-44AD-9DEB-33951411A874}">
  <sheetPr>
    <pageSetUpPr fitToPage="1"/>
  </sheetPr>
  <dimension ref="A1:S22"/>
  <sheetViews>
    <sheetView topLeftCell="A6" workbookViewId="0">
      <selection activeCell="N25" sqref="N25"/>
    </sheetView>
  </sheetViews>
  <sheetFormatPr defaultRowHeight="15"/>
  <cols>
    <col min="1" max="1" width="3.28515625" customWidth="1"/>
    <col min="2" max="2" width="10.85546875" customWidth="1"/>
    <col min="3" max="3" width="19.140625" customWidth="1"/>
    <col min="4" max="4" width="18.28515625" customWidth="1"/>
    <col min="5" max="5" width="6" customWidth="1"/>
    <col min="6" max="6" width="16.140625" customWidth="1"/>
    <col min="7" max="7" width="14.42578125" customWidth="1"/>
    <col min="8" max="8" width="7.5703125" customWidth="1"/>
    <col min="9" max="9" width="14.42578125" customWidth="1"/>
    <col min="10" max="10" width="13.42578125" customWidth="1"/>
    <col min="11" max="11" width="7.42578125" customWidth="1"/>
    <col min="12" max="12" width="16.140625" customWidth="1"/>
    <col min="13" max="13" width="13.7109375" customWidth="1"/>
    <col min="14" max="14" width="7" customWidth="1"/>
    <col min="15" max="15" width="13.5703125" customWidth="1"/>
    <col min="16" max="16" width="13.7109375" customWidth="1"/>
    <col min="17" max="17" width="12.5703125" bestFit="1" customWidth="1"/>
    <col min="18" max="18" width="14.140625" customWidth="1"/>
    <col min="19" max="19" width="12.85546875" customWidth="1"/>
  </cols>
  <sheetData>
    <row r="1" spans="1:19">
      <c r="A1" s="50"/>
      <c r="B1" s="67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</row>
    <row r="2" spans="1:19">
      <c r="A2" s="50"/>
      <c r="B2" s="325" t="s">
        <v>160</v>
      </c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25"/>
      <c r="P2" s="325"/>
      <c r="Q2" s="325"/>
      <c r="R2" s="325"/>
      <c r="S2" s="325"/>
    </row>
    <row r="3" spans="1:19">
      <c r="A3" s="50"/>
      <c r="B3" s="326" t="s">
        <v>271</v>
      </c>
      <c r="C3" s="326"/>
      <c r="D3" s="326"/>
      <c r="E3" s="326"/>
      <c r="F3" s="326"/>
      <c r="G3" s="326"/>
      <c r="H3" s="326"/>
      <c r="I3" s="326"/>
      <c r="J3" s="326"/>
      <c r="K3" s="326"/>
      <c r="L3" s="326"/>
      <c r="M3" s="326"/>
      <c r="N3" s="326"/>
      <c r="O3" s="326"/>
      <c r="P3" s="326"/>
      <c r="Q3" s="326"/>
      <c r="R3" s="326"/>
      <c r="S3" s="326"/>
    </row>
    <row r="4" spans="1:19" ht="15.75" thickBot="1">
      <c r="A4" s="67"/>
      <c r="B4" s="327" t="s">
        <v>1</v>
      </c>
      <c r="C4" s="327"/>
      <c r="D4" s="327"/>
      <c r="E4" s="327"/>
      <c r="F4" s="327"/>
      <c r="G4" s="327"/>
      <c r="H4" s="327"/>
      <c r="I4" s="327"/>
      <c r="J4" s="327"/>
      <c r="K4" s="327"/>
      <c r="L4" s="327"/>
      <c r="M4" s="327"/>
      <c r="N4" s="327"/>
      <c r="O4" s="327"/>
      <c r="P4" s="327"/>
      <c r="Q4" s="327"/>
      <c r="R4" s="327"/>
      <c r="S4" s="327"/>
    </row>
    <row r="5" spans="1:19" ht="24.75" customHeight="1" thickTop="1">
      <c r="A5" s="50"/>
      <c r="B5" s="136" t="s">
        <v>120</v>
      </c>
      <c r="C5" s="356" t="s">
        <v>3</v>
      </c>
      <c r="D5" s="356"/>
      <c r="E5" s="356"/>
      <c r="F5" s="137" t="s">
        <v>4</v>
      </c>
      <c r="G5" s="357" t="s">
        <v>5</v>
      </c>
      <c r="H5" s="357"/>
      <c r="I5" s="357"/>
      <c r="J5" s="357"/>
      <c r="K5" s="357"/>
      <c r="L5" s="357"/>
      <c r="M5" s="357"/>
      <c r="N5" s="357"/>
      <c r="O5" s="357"/>
      <c r="P5" s="357"/>
      <c r="Q5" s="357"/>
      <c r="R5" s="357"/>
      <c r="S5" s="357"/>
    </row>
    <row r="6" spans="1:19" ht="33.75" customHeight="1">
      <c r="A6" s="50"/>
      <c r="B6" s="138" t="s">
        <v>161</v>
      </c>
      <c r="C6" s="354" t="s">
        <v>162</v>
      </c>
      <c r="D6" s="354"/>
      <c r="E6" s="354"/>
      <c r="F6" s="139" t="s">
        <v>122</v>
      </c>
      <c r="G6" s="355" t="s">
        <v>29</v>
      </c>
      <c r="H6" s="355"/>
      <c r="I6" s="355"/>
      <c r="J6" s="355"/>
      <c r="K6" s="355"/>
      <c r="L6" s="355"/>
      <c r="M6" s="355"/>
      <c r="N6" s="355"/>
      <c r="O6" s="355"/>
      <c r="P6" s="355"/>
      <c r="Q6" s="355"/>
      <c r="R6" s="355"/>
      <c r="S6" s="355"/>
    </row>
    <row r="7" spans="1:19" ht="15" customHeight="1">
      <c r="A7" s="50"/>
      <c r="B7" s="350" t="s">
        <v>163</v>
      </c>
      <c r="C7" s="351" t="s">
        <v>164</v>
      </c>
      <c r="D7" s="352" t="s">
        <v>165</v>
      </c>
      <c r="E7" s="322" t="s">
        <v>124</v>
      </c>
      <c r="F7" s="322"/>
      <c r="G7" s="322"/>
      <c r="H7" s="322" t="s">
        <v>166</v>
      </c>
      <c r="I7" s="322"/>
      <c r="J7" s="322"/>
      <c r="K7" s="322" t="s">
        <v>166</v>
      </c>
      <c r="L7" s="322"/>
      <c r="M7" s="322"/>
      <c r="N7" s="322" t="s">
        <v>166</v>
      </c>
      <c r="O7" s="322"/>
      <c r="P7" s="322"/>
      <c r="Q7" s="348" t="s">
        <v>167</v>
      </c>
      <c r="R7" s="348"/>
      <c r="S7" s="348"/>
    </row>
    <row r="8" spans="1:19" ht="63">
      <c r="A8" s="50"/>
      <c r="B8" s="350"/>
      <c r="C8" s="351"/>
      <c r="D8" s="352"/>
      <c r="E8" s="86" t="s">
        <v>168</v>
      </c>
      <c r="F8" s="140" t="s">
        <v>169</v>
      </c>
      <c r="G8" s="89" t="s">
        <v>170</v>
      </c>
      <c r="H8" s="88" t="s">
        <v>171</v>
      </c>
      <c r="I8" s="140" t="s">
        <v>172</v>
      </c>
      <c r="J8" s="141" t="s">
        <v>173</v>
      </c>
      <c r="K8" s="88" t="s">
        <v>174</v>
      </c>
      <c r="L8" s="140" t="s">
        <v>175</v>
      </c>
      <c r="M8" s="141" t="s">
        <v>176</v>
      </c>
      <c r="N8" s="88" t="s">
        <v>177</v>
      </c>
      <c r="O8" s="140" t="s">
        <v>178</v>
      </c>
      <c r="P8" s="141" t="s">
        <v>179</v>
      </c>
      <c r="Q8" s="88" t="s">
        <v>180</v>
      </c>
      <c r="R8" s="140" t="s">
        <v>181</v>
      </c>
      <c r="S8" s="142" t="s">
        <v>182</v>
      </c>
    </row>
    <row r="9" spans="1:19" ht="15.75" thickBot="1">
      <c r="A9" s="50"/>
      <c r="B9" s="143"/>
      <c r="C9" s="91"/>
      <c r="D9" s="91"/>
      <c r="E9" s="91" t="s">
        <v>15</v>
      </c>
      <c r="F9" s="91" t="s">
        <v>16</v>
      </c>
      <c r="G9" s="91" t="s">
        <v>17</v>
      </c>
      <c r="H9" s="91" t="s">
        <v>18</v>
      </c>
      <c r="I9" s="91" t="s">
        <v>19</v>
      </c>
      <c r="J9" s="91" t="s">
        <v>20</v>
      </c>
      <c r="K9" s="91" t="s">
        <v>183</v>
      </c>
      <c r="L9" s="91" t="s">
        <v>22</v>
      </c>
      <c r="M9" s="91" t="s">
        <v>23</v>
      </c>
      <c r="N9" s="91" t="s">
        <v>184</v>
      </c>
      <c r="O9" s="91" t="s">
        <v>185</v>
      </c>
      <c r="P9" s="91" t="s">
        <v>186</v>
      </c>
      <c r="Q9" s="91" t="s">
        <v>187</v>
      </c>
      <c r="R9" s="91" t="s">
        <v>188</v>
      </c>
      <c r="S9" s="92" t="s">
        <v>189</v>
      </c>
    </row>
    <row r="10" spans="1:19" ht="44.25" customHeight="1" thickTop="1">
      <c r="A10" s="50"/>
      <c r="B10" s="349" t="s">
        <v>190</v>
      </c>
      <c r="C10" s="349"/>
      <c r="D10" s="93"/>
      <c r="E10" s="94"/>
      <c r="F10" s="93"/>
      <c r="G10" s="94"/>
      <c r="H10" s="93"/>
      <c r="I10" s="94"/>
      <c r="J10" s="95"/>
      <c r="K10" s="93"/>
      <c r="L10" s="94"/>
      <c r="M10" s="95"/>
      <c r="N10" s="93"/>
      <c r="O10" s="94"/>
      <c r="P10" s="95"/>
      <c r="Q10" s="93">
        <f>P10-G10</f>
        <v>0</v>
      </c>
      <c r="R10" s="94">
        <f>P10-J10</f>
        <v>0</v>
      </c>
      <c r="S10" s="144">
        <f>P10-M10</f>
        <v>0</v>
      </c>
    </row>
    <row r="11" spans="1:19" ht="45">
      <c r="A11" s="50"/>
      <c r="B11" s="145" t="s">
        <v>140</v>
      </c>
      <c r="C11" s="146" t="s">
        <v>141</v>
      </c>
      <c r="D11" s="146" t="s">
        <v>191</v>
      </c>
      <c r="E11" s="147">
        <v>2290</v>
      </c>
      <c r="F11" s="148">
        <v>202604385.5</v>
      </c>
      <c r="G11" s="148">
        <f>F11/E11</f>
        <v>88473.530786026196</v>
      </c>
      <c r="H11" s="149">
        <v>1400</v>
      </c>
      <c r="I11" s="148">
        <v>274300000</v>
      </c>
      <c r="J11" s="148">
        <f>I11/H11</f>
        <v>195928.57142857142</v>
      </c>
      <c r="K11" s="149">
        <v>1400</v>
      </c>
      <c r="L11" s="148">
        <v>274600000</v>
      </c>
      <c r="M11" s="148">
        <f>L11/K11</f>
        <v>196142.85714285713</v>
      </c>
      <c r="N11" s="244">
        <v>1099</v>
      </c>
      <c r="O11" s="234">
        <v>147537601</v>
      </c>
      <c r="P11" s="148">
        <f>O11/N11</f>
        <v>134247.1346678799</v>
      </c>
      <c r="Q11" s="255">
        <f t="shared" ref="Q11:Q15" si="0">P11-G11</f>
        <v>45773.603881853705</v>
      </c>
      <c r="R11" s="253">
        <f t="shared" ref="R11:R14" si="1">P11-J11</f>
        <v>-61681.436760691518</v>
      </c>
      <c r="S11" s="254">
        <f t="shared" ref="S11:S14" si="2">P11-M11</f>
        <v>-61895.722474977229</v>
      </c>
    </row>
    <row r="12" spans="1:19">
      <c r="A12" s="50"/>
      <c r="B12" s="145" t="s">
        <v>143</v>
      </c>
      <c r="C12" s="146" t="s">
        <v>144</v>
      </c>
      <c r="D12" s="146" t="s">
        <v>192</v>
      </c>
      <c r="E12" s="147">
        <v>62</v>
      </c>
      <c r="F12" s="148">
        <v>4936800</v>
      </c>
      <c r="G12" s="148">
        <f t="shared" ref="G12:G14" si="3">F12/E12</f>
        <v>79625.806451612909</v>
      </c>
      <c r="H12" s="149">
        <v>0</v>
      </c>
      <c r="I12" s="148">
        <v>0</v>
      </c>
      <c r="J12" s="148"/>
      <c r="K12" s="149">
        <v>0</v>
      </c>
      <c r="L12" s="148">
        <v>0</v>
      </c>
      <c r="M12" s="148"/>
      <c r="N12" s="149">
        <v>0</v>
      </c>
      <c r="O12" s="149">
        <v>0</v>
      </c>
      <c r="P12" s="148"/>
      <c r="Q12" s="93">
        <f t="shared" si="0"/>
        <v>-79625.806451612909</v>
      </c>
      <c r="R12" s="94">
        <f t="shared" si="1"/>
        <v>0</v>
      </c>
      <c r="S12" s="144">
        <f t="shared" si="2"/>
        <v>0</v>
      </c>
    </row>
    <row r="13" spans="1:19">
      <c r="A13" s="50"/>
      <c r="B13" s="145" t="s">
        <v>147</v>
      </c>
      <c r="C13" s="146" t="s">
        <v>148</v>
      </c>
      <c r="D13" s="235" t="s">
        <v>193</v>
      </c>
      <c r="E13" s="150">
        <v>0</v>
      </c>
      <c r="F13" s="148">
        <v>0</v>
      </c>
      <c r="G13" s="148"/>
      <c r="H13" s="151">
        <v>1</v>
      </c>
      <c r="I13" s="148">
        <v>63000000</v>
      </c>
      <c r="J13" s="148">
        <f t="shared" ref="J13:J15" si="4">I13/H13</f>
        <v>63000000</v>
      </c>
      <c r="K13" s="151">
        <v>1</v>
      </c>
      <c r="L13" s="148">
        <v>63000000</v>
      </c>
      <c r="M13" s="148">
        <f t="shared" ref="M13:M15" si="5">L13/K13</f>
        <v>63000000</v>
      </c>
      <c r="N13" s="147">
        <v>1</v>
      </c>
      <c r="O13" s="149">
        <v>52043346</v>
      </c>
      <c r="P13" s="148">
        <f t="shared" ref="P13:P15" si="6">O13/N13</f>
        <v>52043346</v>
      </c>
      <c r="Q13" s="255">
        <f t="shared" si="0"/>
        <v>52043346</v>
      </c>
      <c r="R13" s="253">
        <f t="shared" si="1"/>
        <v>-10956654</v>
      </c>
      <c r="S13" s="254">
        <f t="shared" si="2"/>
        <v>-10956654</v>
      </c>
    </row>
    <row r="14" spans="1:19" s="159" customFormat="1" ht="27" customHeight="1">
      <c r="A14" s="152"/>
      <c r="B14" s="145" t="s">
        <v>149</v>
      </c>
      <c r="C14" s="146" t="s">
        <v>150</v>
      </c>
      <c r="D14" s="146" t="s">
        <v>194</v>
      </c>
      <c r="E14" s="147">
        <v>11</v>
      </c>
      <c r="F14" s="148">
        <v>954000</v>
      </c>
      <c r="G14" s="148">
        <f t="shared" si="3"/>
        <v>86727.272727272721</v>
      </c>
      <c r="H14" s="151">
        <v>0</v>
      </c>
      <c r="I14" s="148">
        <v>0</v>
      </c>
      <c r="J14" s="148"/>
      <c r="K14" s="151">
        <v>0</v>
      </c>
      <c r="L14" s="148">
        <v>0</v>
      </c>
      <c r="M14" s="148"/>
      <c r="N14" s="147">
        <v>0</v>
      </c>
      <c r="O14" s="149">
        <v>0</v>
      </c>
      <c r="P14" s="148"/>
      <c r="Q14" s="93">
        <f t="shared" si="0"/>
        <v>-86727.272727272721</v>
      </c>
      <c r="R14" s="94">
        <f t="shared" si="1"/>
        <v>0</v>
      </c>
      <c r="S14" s="144">
        <f t="shared" si="2"/>
        <v>0</v>
      </c>
    </row>
    <row r="15" spans="1:19" s="159" customFormat="1" ht="20.25" customHeight="1">
      <c r="A15" s="152"/>
      <c r="B15" s="232" t="s">
        <v>224</v>
      </c>
      <c r="C15" s="252" t="s">
        <v>257</v>
      </c>
      <c r="D15" s="235" t="s">
        <v>258</v>
      </c>
      <c r="E15" s="147">
        <v>0</v>
      </c>
      <c r="F15" s="148">
        <v>0</v>
      </c>
      <c r="G15" s="148"/>
      <c r="H15" s="151">
        <v>2</v>
      </c>
      <c r="I15" s="148">
        <v>10000000</v>
      </c>
      <c r="J15" s="148">
        <f t="shared" si="4"/>
        <v>5000000</v>
      </c>
      <c r="K15" s="151">
        <v>1</v>
      </c>
      <c r="L15" s="148">
        <v>10000000</v>
      </c>
      <c r="M15" s="148">
        <f t="shared" si="5"/>
        <v>10000000</v>
      </c>
      <c r="N15" s="147">
        <v>2</v>
      </c>
      <c r="O15" s="149">
        <v>6492000</v>
      </c>
      <c r="P15" s="148">
        <f t="shared" si="6"/>
        <v>3246000</v>
      </c>
      <c r="Q15" s="255">
        <f t="shared" si="0"/>
        <v>3246000</v>
      </c>
      <c r="R15" s="238">
        <v>0</v>
      </c>
      <c r="S15" s="239">
        <v>0</v>
      </c>
    </row>
    <row r="16" spans="1:19" ht="49.5" customHeight="1">
      <c r="A16" s="50"/>
      <c r="B16" s="153" t="s">
        <v>195</v>
      </c>
      <c r="C16" s="154" t="s">
        <v>73</v>
      </c>
      <c r="D16" s="236"/>
      <c r="E16" s="155"/>
      <c r="F16" s="156">
        <f>SUM(F11:F15)</f>
        <v>208495185.5</v>
      </c>
      <c r="G16" s="155"/>
      <c r="H16" s="157"/>
      <c r="I16" s="156">
        <f>SUM(I11:I15)</f>
        <v>347300000</v>
      </c>
      <c r="J16" s="156"/>
      <c r="K16" s="157"/>
      <c r="L16" s="156">
        <f>SUM(L11:L15)</f>
        <v>347600000</v>
      </c>
      <c r="M16" s="157"/>
      <c r="N16" s="155"/>
      <c r="O16" s="237">
        <f>SUM(O11:O15)</f>
        <v>206072947</v>
      </c>
      <c r="P16" s="155"/>
      <c r="Q16" s="155"/>
      <c r="R16" s="155"/>
      <c r="S16" s="158"/>
    </row>
    <row r="17" spans="1:19" ht="23.25" customHeight="1" thickBot="1">
      <c r="A17" s="50"/>
      <c r="B17" s="349" t="s">
        <v>196</v>
      </c>
      <c r="C17" s="349"/>
      <c r="D17" s="93"/>
      <c r="E17" s="94"/>
      <c r="F17" s="93"/>
      <c r="G17" s="94"/>
      <c r="H17" s="93"/>
      <c r="I17" s="94"/>
      <c r="J17" s="95"/>
      <c r="K17" s="93"/>
      <c r="L17" s="94"/>
      <c r="M17" s="95"/>
      <c r="N17" s="93"/>
      <c r="O17" s="94"/>
      <c r="P17" s="95"/>
      <c r="Q17" s="93"/>
      <c r="R17" s="94"/>
      <c r="S17" s="144"/>
    </row>
    <row r="18" spans="1:19" ht="15.75" thickTop="1">
      <c r="A18" s="50"/>
      <c r="B18" s="336"/>
      <c r="C18" s="336"/>
      <c r="D18" s="336"/>
      <c r="E18" s="336"/>
      <c r="F18" s="336"/>
      <c r="G18" s="336"/>
      <c r="H18" s="336"/>
      <c r="I18" s="336"/>
      <c r="J18" s="336"/>
      <c r="K18" s="336"/>
      <c r="L18" s="336"/>
      <c r="M18" s="336"/>
      <c r="N18" s="336"/>
      <c r="O18" s="336"/>
      <c r="P18" s="336"/>
      <c r="Q18" s="336"/>
      <c r="R18" s="336"/>
      <c r="S18" s="336"/>
    </row>
    <row r="19" spans="1:19" ht="15" customHeight="1">
      <c r="A19" s="50"/>
      <c r="B19" s="67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</row>
    <row r="20" spans="1:19">
      <c r="A20" s="50"/>
      <c r="B20" s="50"/>
      <c r="C20" s="50"/>
      <c r="D20" s="301" t="s">
        <v>266</v>
      </c>
      <c r="E20" s="301"/>
      <c r="F20" s="26" t="s">
        <v>61</v>
      </c>
      <c r="G20" s="278" t="s">
        <v>93</v>
      </c>
      <c r="H20" s="278"/>
      <c r="I20" s="353" t="s">
        <v>60</v>
      </c>
      <c r="J20" s="353"/>
      <c r="K20" s="26" t="s">
        <v>61</v>
      </c>
      <c r="L20" s="278" t="s">
        <v>65</v>
      </c>
      <c r="M20" s="278"/>
      <c r="N20" s="50"/>
      <c r="O20" s="50"/>
      <c r="P20" s="50"/>
      <c r="Q20" s="50"/>
      <c r="R20" s="50"/>
      <c r="S20" s="50"/>
    </row>
    <row r="21" spans="1:19">
      <c r="A21" s="50"/>
      <c r="B21" s="50"/>
      <c r="C21" s="50"/>
      <c r="D21" s="301"/>
      <c r="E21" s="301"/>
      <c r="F21" s="26" t="s">
        <v>62</v>
      </c>
      <c r="G21" s="278"/>
      <c r="H21" s="278"/>
      <c r="I21" s="353"/>
      <c r="J21" s="353"/>
      <c r="K21" s="26" t="s">
        <v>62</v>
      </c>
      <c r="L21" s="278"/>
      <c r="M21" s="278"/>
      <c r="N21" s="50"/>
      <c r="O21" s="50"/>
      <c r="P21" s="50"/>
      <c r="Q21" s="50"/>
      <c r="R21" s="50"/>
      <c r="S21" s="50"/>
    </row>
    <row r="22" spans="1:19">
      <c r="B22" s="50"/>
      <c r="C22" s="50"/>
      <c r="D22" s="301"/>
      <c r="E22" s="301"/>
      <c r="F22" s="26" t="s">
        <v>63</v>
      </c>
      <c r="G22" s="277" t="s">
        <v>274</v>
      </c>
      <c r="H22" s="277"/>
      <c r="I22" s="353"/>
      <c r="J22" s="353"/>
      <c r="K22" s="26" t="s">
        <v>63</v>
      </c>
      <c r="L22" s="279" t="s">
        <v>273</v>
      </c>
      <c r="M22" s="279"/>
      <c r="N22" s="50"/>
      <c r="O22" s="50"/>
      <c r="P22" s="50"/>
      <c r="Q22" s="50"/>
      <c r="R22" s="50"/>
      <c r="S22" s="50"/>
    </row>
  </sheetData>
  <mergeCells count="26">
    <mergeCell ref="C6:E6"/>
    <mergeCell ref="G6:S6"/>
    <mergeCell ref="B2:S2"/>
    <mergeCell ref="B3:S3"/>
    <mergeCell ref="B4:S4"/>
    <mergeCell ref="C5:E5"/>
    <mergeCell ref="G5:S5"/>
    <mergeCell ref="G20:H20"/>
    <mergeCell ref="L20:M20"/>
    <mergeCell ref="G21:H21"/>
    <mergeCell ref="L21:M21"/>
    <mergeCell ref="B17:C17"/>
    <mergeCell ref="B18:S18"/>
    <mergeCell ref="D20:E22"/>
    <mergeCell ref="I20:J22"/>
    <mergeCell ref="G22:H22"/>
    <mergeCell ref="L22:M22"/>
    <mergeCell ref="N7:P7"/>
    <mergeCell ref="Q7:S7"/>
    <mergeCell ref="K7:M7"/>
    <mergeCell ref="B10:C10"/>
    <mergeCell ref="B7:B8"/>
    <mergeCell ref="C7:C8"/>
    <mergeCell ref="D7:D8"/>
    <mergeCell ref="E7:G7"/>
    <mergeCell ref="H7:J7"/>
  </mergeCells>
  <pageMargins left="0.27777777777777779" right="0.27777777777777779" top="0.27777777777777779" bottom="0.27777777777777779" header="0.5" footer="0.5"/>
  <pageSetup scale="58" fitToHeight="0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D9B41-3438-42A2-B972-A828723886ED}">
  <dimension ref="A1:X29"/>
  <sheetViews>
    <sheetView topLeftCell="A3" workbookViewId="0">
      <selection activeCell="J21" sqref="J21"/>
    </sheetView>
  </sheetViews>
  <sheetFormatPr defaultRowHeight="15"/>
  <cols>
    <col min="1" max="1" width="3.28515625" customWidth="1"/>
    <col min="2" max="2" width="0.140625" customWidth="1"/>
    <col min="3" max="3" width="6.7109375" customWidth="1"/>
    <col min="4" max="4" width="8" customWidth="1"/>
    <col min="5" max="5" width="23.28515625" customWidth="1"/>
    <col min="6" max="6" width="11.140625" customWidth="1"/>
    <col min="7" max="7" width="19.7109375" customWidth="1"/>
    <col min="8" max="8" width="0.140625" hidden="1" customWidth="1"/>
    <col min="9" max="9" width="13.85546875" customWidth="1"/>
    <col min="10" max="10" width="6.85546875" customWidth="1"/>
    <col min="11" max="11" width="15" customWidth="1"/>
    <col min="12" max="12" width="12.42578125" customWidth="1"/>
    <col min="13" max="13" width="14.140625" customWidth="1"/>
    <col min="14" max="14" width="13.42578125" customWidth="1"/>
    <col min="15" max="15" width="11.7109375" customWidth="1"/>
    <col min="16" max="16" width="13.42578125" customWidth="1"/>
    <col min="17" max="17" width="0.42578125" hidden="1" customWidth="1"/>
    <col min="18" max="18" width="0.28515625" hidden="1" customWidth="1"/>
    <col min="19" max="19" width="15" hidden="1" customWidth="1"/>
    <col min="20" max="20" width="12.42578125" hidden="1" customWidth="1"/>
    <col min="21" max="21" width="10.5703125" customWidth="1"/>
    <col min="22" max="22" width="12" customWidth="1"/>
    <col min="24" max="24" width="14.28515625" bestFit="1" customWidth="1"/>
  </cols>
  <sheetData>
    <row r="1" spans="1:22">
      <c r="A1" s="50"/>
      <c r="B1" s="50"/>
      <c r="C1" s="51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</row>
    <row r="2" spans="1:22">
      <c r="A2" s="50"/>
      <c r="B2" s="50"/>
      <c r="C2" s="302" t="s">
        <v>197</v>
      </c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  <c r="S2" s="302"/>
      <c r="T2" s="302"/>
      <c r="U2" s="302"/>
      <c r="V2" s="302"/>
    </row>
    <row r="3" spans="1:22" ht="15.75" thickBot="1">
      <c r="A3" s="50"/>
      <c r="B3" s="50"/>
      <c r="C3" s="303" t="s">
        <v>270</v>
      </c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  <c r="P3" s="303"/>
      <c r="Q3" s="303"/>
      <c r="R3" s="303"/>
      <c r="S3" s="303"/>
      <c r="T3" s="303"/>
      <c r="U3" s="303"/>
      <c r="V3" s="303"/>
    </row>
    <row r="4" spans="1:22" ht="16.5" thickTop="1" thickBot="1">
      <c r="A4" s="304"/>
      <c r="B4" s="304"/>
      <c r="C4" s="305" t="s">
        <v>68</v>
      </c>
      <c r="D4" s="306" t="s">
        <v>27</v>
      </c>
      <c r="E4" s="306" t="s">
        <v>97</v>
      </c>
      <c r="F4" s="306" t="s">
        <v>198</v>
      </c>
      <c r="G4" s="307" t="s">
        <v>164</v>
      </c>
      <c r="H4" s="307"/>
      <c r="I4" s="306" t="s">
        <v>99</v>
      </c>
      <c r="J4" s="306" t="s">
        <v>199</v>
      </c>
      <c r="K4" s="308" t="s">
        <v>72</v>
      </c>
      <c r="L4" s="308"/>
      <c r="M4" s="308"/>
      <c r="N4" s="308"/>
      <c r="O4" s="308"/>
      <c r="P4" s="308"/>
      <c r="Q4" s="308"/>
      <c r="R4" s="308"/>
      <c r="S4" s="308"/>
      <c r="T4" s="308"/>
      <c r="U4" s="308"/>
      <c r="V4" s="308"/>
    </row>
    <row r="5" spans="1:22" ht="16.5" thickTop="1" thickBot="1">
      <c r="A5" s="50"/>
      <c r="B5" s="50"/>
      <c r="C5" s="305"/>
      <c r="D5" s="306"/>
      <c r="E5" s="306"/>
      <c r="F5" s="306"/>
      <c r="G5" s="307"/>
      <c r="H5" s="307"/>
      <c r="I5" s="306"/>
      <c r="J5" s="306"/>
      <c r="K5" s="359" t="s">
        <v>73</v>
      </c>
      <c r="L5" s="54" t="s">
        <v>50</v>
      </c>
      <c r="M5" s="54" t="s">
        <v>52</v>
      </c>
      <c r="N5" s="54" t="s">
        <v>35</v>
      </c>
      <c r="O5" s="54" t="s">
        <v>37</v>
      </c>
      <c r="P5" s="54" t="s">
        <v>39</v>
      </c>
      <c r="Q5" s="360" t="s">
        <v>41</v>
      </c>
      <c r="R5" s="360"/>
      <c r="S5" s="54" t="s">
        <v>43</v>
      </c>
      <c r="T5" s="54" t="s">
        <v>45</v>
      </c>
      <c r="U5" s="240">
        <v>605</v>
      </c>
      <c r="V5" s="55" t="s">
        <v>47</v>
      </c>
    </row>
    <row r="6" spans="1:22" ht="27.75" thickTop="1">
      <c r="A6" s="50"/>
      <c r="B6" s="50"/>
      <c r="C6" s="305"/>
      <c r="D6" s="306"/>
      <c r="E6" s="306"/>
      <c r="F6" s="306"/>
      <c r="G6" s="307"/>
      <c r="H6" s="307"/>
      <c r="I6" s="306"/>
      <c r="J6" s="306"/>
      <c r="K6" s="359"/>
      <c r="L6" s="57" t="s">
        <v>75</v>
      </c>
      <c r="M6" s="57" t="s">
        <v>76</v>
      </c>
      <c r="N6" s="57" t="s">
        <v>77</v>
      </c>
      <c r="O6" s="57" t="s">
        <v>78</v>
      </c>
      <c r="P6" s="57" t="s">
        <v>79</v>
      </c>
      <c r="Q6" s="361" t="s">
        <v>80</v>
      </c>
      <c r="R6" s="361"/>
      <c r="S6" s="57" t="s">
        <v>81</v>
      </c>
      <c r="T6" s="57" t="s">
        <v>82</v>
      </c>
      <c r="U6" s="57" t="s">
        <v>82</v>
      </c>
      <c r="V6" s="160" t="s">
        <v>200</v>
      </c>
    </row>
    <row r="7" spans="1:22" ht="36">
      <c r="A7" s="50"/>
      <c r="B7" s="50"/>
      <c r="C7" s="59" t="s">
        <v>5</v>
      </c>
      <c r="D7" s="60" t="s">
        <v>29</v>
      </c>
      <c r="E7" s="61" t="s">
        <v>162</v>
      </c>
      <c r="F7" s="60" t="s">
        <v>140</v>
      </c>
      <c r="G7" s="161" t="s">
        <v>141</v>
      </c>
      <c r="H7" s="161"/>
      <c r="I7" s="61" t="s">
        <v>86</v>
      </c>
      <c r="J7" s="162">
        <v>1400</v>
      </c>
      <c r="K7" s="63">
        <f>SUM(L7:V7)</f>
        <v>274300000</v>
      </c>
      <c r="L7" s="63">
        <v>0</v>
      </c>
      <c r="M7" s="63">
        <v>0</v>
      </c>
      <c r="N7" s="63">
        <v>218800000</v>
      </c>
      <c r="O7" s="63">
        <v>30000000</v>
      </c>
      <c r="P7" s="63">
        <v>23770000</v>
      </c>
      <c r="Q7" s="315">
        <v>0</v>
      </c>
      <c r="R7" s="315"/>
      <c r="S7" s="63">
        <v>0</v>
      </c>
      <c r="T7" s="63">
        <v>0</v>
      </c>
      <c r="U7" s="241">
        <v>500000</v>
      </c>
      <c r="V7" s="65">
        <v>1230000</v>
      </c>
    </row>
    <row r="8" spans="1:22" ht="36">
      <c r="A8" s="50"/>
      <c r="B8" s="50"/>
      <c r="C8" s="59" t="s">
        <v>5</v>
      </c>
      <c r="D8" s="60" t="s">
        <v>29</v>
      </c>
      <c r="E8" s="61" t="s">
        <v>162</v>
      </c>
      <c r="F8" s="60" t="s">
        <v>140</v>
      </c>
      <c r="G8" s="161" t="s">
        <v>141</v>
      </c>
      <c r="H8" s="163"/>
      <c r="I8" s="61" t="s">
        <v>87</v>
      </c>
      <c r="J8" s="162">
        <v>1400</v>
      </c>
      <c r="K8" s="63">
        <f>N8+O8+P8+U8+V8</f>
        <v>274600000</v>
      </c>
      <c r="L8" s="63">
        <v>0</v>
      </c>
      <c r="M8" s="63">
        <v>0</v>
      </c>
      <c r="N8" s="63">
        <v>212200000</v>
      </c>
      <c r="O8" s="63">
        <v>30000000</v>
      </c>
      <c r="P8" s="63">
        <v>30270000</v>
      </c>
      <c r="Q8" s="315">
        <v>0</v>
      </c>
      <c r="R8" s="315"/>
      <c r="S8" s="63">
        <v>0</v>
      </c>
      <c r="T8" s="63">
        <v>0</v>
      </c>
      <c r="U8" s="241">
        <v>600000</v>
      </c>
      <c r="V8" s="65">
        <v>1530000</v>
      </c>
    </row>
    <row r="9" spans="1:22" ht="36">
      <c r="A9" s="50"/>
      <c r="B9" s="50"/>
      <c r="C9" s="59" t="s">
        <v>5</v>
      </c>
      <c r="D9" s="60" t="s">
        <v>29</v>
      </c>
      <c r="E9" s="61" t="s">
        <v>162</v>
      </c>
      <c r="F9" s="164" t="s">
        <v>140</v>
      </c>
      <c r="G9" s="161" t="s">
        <v>141</v>
      </c>
      <c r="H9" s="163"/>
      <c r="I9" s="61" t="s">
        <v>88</v>
      </c>
      <c r="J9" s="162">
        <v>1099</v>
      </c>
      <c r="K9" s="63">
        <f>N9+O9+P9+V9</f>
        <v>147537601</v>
      </c>
      <c r="L9" s="63">
        <v>0</v>
      </c>
      <c r="M9" s="63">
        <v>0</v>
      </c>
      <c r="N9" s="63">
        <v>111642756</v>
      </c>
      <c r="O9" s="63">
        <v>15832008</v>
      </c>
      <c r="P9" s="63">
        <v>19940255</v>
      </c>
      <c r="Q9" s="315"/>
      <c r="R9" s="315"/>
      <c r="S9" s="63"/>
      <c r="T9" s="63"/>
      <c r="U9" s="241">
        <v>0</v>
      </c>
      <c r="V9" s="65">
        <v>122582</v>
      </c>
    </row>
    <row r="10" spans="1:22" ht="36">
      <c r="A10" s="50"/>
      <c r="B10" s="50"/>
      <c r="C10" s="59" t="s">
        <v>5</v>
      </c>
      <c r="D10" s="60" t="s">
        <v>29</v>
      </c>
      <c r="E10" s="61" t="s">
        <v>162</v>
      </c>
      <c r="F10" s="60" t="s">
        <v>143</v>
      </c>
      <c r="G10" s="358" t="s">
        <v>144</v>
      </c>
      <c r="H10" s="358"/>
      <c r="I10" s="61" t="s">
        <v>86</v>
      </c>
      <c r="J10" s="162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315">
        <v>0</v>
      </c>
      <c r="R10" s="315"/>
      <c r="S10" s="63">
        <v>0</v>
      </c>
      <c r="T10" s="63">
        <v>0</v>
      </c>
      <c r="U10" s="241"/>
      <c r="V10" s="65">
        <v>0</v>
      </c>
    </row>
    <row r="11" spans="1:22" ht="36">
      <c r="A11" s="50"/>
      <c r="B11" s="50"/>
      <c r="C11" s="59" t="s">
        <v>5</v>
      </c>
      <c r="D11" s="60" t="s">
        <v>29</v>
      </c>
      <c r="E11" s="61" t="s">
        <v>162</v>
      </c>
      <c r="F11" s="60" t="s">
        <v>143</v>
      </c>
      <c r="G11" s="358" t="s">
        <v>144</v>
      </c>
      <c r="H11" s="358"/>
      <c r="I11" s="61" t="s">
        <v>87</v>
      </c>
      <c r="J11" s="162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315">
        <v>0</v>
      </c>
      <c r="R11" s="315"/>
      <c r="S11" s="63">
        <v>0</v>
      </c>
      <c r="T11" s="63">
        <v>0</v>
      </c>
      <c r="U11" s="241"/>
      <c r="V11" s="65">
        <v>0</v>
      </c>
    </row>
    <row r="12" spans="1:22" ht="36">
      <c r="A12" s="50"/>
      <c r="B12" s="50"/>
      <c r="C12" s="59" t="s">
        <v>5</v>
      </c>
      <c r="D12" s="60" t="s">
        <v>29</v>
      </c>
      <c r="E12" s="61" t="s">
        <v>162</v>
      </c>
      <c r="F12" s="60" t="s">
        <v>143</v>
      </c>
      <c r="G12" s="358" t="s">
        <v>144</v>
      </c>
      <c r="H12" s="358"/>
      <c r="I12" s="61" t="s">
        <v>88</v>
      </c>
      <c r="J12" s="162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315">
        <v>0</v>
      </c>
      <c r="R12" s="315"/>
      <c r="S12" s="63">
        <v>0</v>
      </c>
      <c r="T12" s="63">
        <v>0</v>
      </c>
      <c r="U12" s="241"/>
      <c r="V12" s="65">
        <v>0</v>
      </c>
    </row>
    <row r="13" spans="1:22" ht="36">
      <c r="A13" s="50"/>
      <c r="B13" s="50"/>
      <c r="C13" s="59" t="s">
        <v>5</v>
      </c>
      <c r="D13" s="60" t="s">
        <v>29</v>
      </c>
      <c r="E13" s="61" t="s">
        <v>162</v>
      </c>
      <c r="F13" s="60" t="s">
        <v>147</v>
      </c>
      <c r="G13" s="358" t="s">
        <v>148</v>
      </c>
      <c r="H13" s="358"/>
      <c r="I13" s="61" t="s">
        <v>86</v>
      </c>
      <c r="J13" s="162">
        <v>1</v>
      </c>
      <c r="K13" s="63">
        <v>63000000</v>
      </c>
      <c r="L13" s="63">
        <v>0</v>
      </c>
      <c r="M13" s="63">
        <v>63000000</v>
      </c>
      <c r="N13" s="63">
        <v>0</v>
      </c>
      <c r="O13" s="63">
        <v>0</v>
      </c>
      <c r="P13" s="63">
        <v>0</v>
      </c>
      <c r="Q13" s="315">
        <v>0</v>
      </c>
      <c r="R13" s="315"/>
      <c r="S13" s="63">
        <v>0</v>
      </c>
      <c r="T13" s="63">
        <v>0</v>
      </c>
      <c r="U13" s="241"/>
      <c r="V13" s="65">
        <v>0</v>
      </c>
    </row>
    <row r="14" spans="1:22" ht="36">
      <c r="A14" s="50"/>
      <c r="B14" s="50"/>
      <c r="C14" s="59" t="s">
        <v>5</v>
      </c>
      <c r="D14" s="60" t="s">
        <v>29</v>
      </c>
      <c r="E14" s="61" t="s">
        <v>162</v>
      </c>
      <c r="F14" s="60" t="s">
        <v>147</v>
      </c>
      <c r="G14" s="358" t="s">
        <v>148</v>
      </c>
      <c r="H14" s="358"/>
      <c r="I14" s="61" t="s">
        <v>87</v>
      </c>
      <c r="J14" s="162">
        <v>1</v>
      </c>
      <c r="K14" s="63">
        <v>63000000</v>
      </c>
      <c r="L14" s="63">
        <v>0</v>
      </c>
      <c r="M14" s="63">
        <v>63000000</v>
      </c>
      <c r="N14" s="63">
        <v>0</v>
      </c>
      <c r="O14" s="63">
        <v>0</v>
      </c>
      <c r="P14" s="63">
        <v>0</v>
      </c>
      <c r="Q14" s="315">
        <v>0</v>
      </c>
      <c r="R14" s="315"/>
      <c r="S14" s="63">
        <v>0</v>
      </c>
      <c r="T14" s="63">
        <v>0</v>
      </c>
      <c r="U14" s="241"/>
      <c r="V14" s="65">
        <v>0</v>
      </c>
    </row>
    <row r="15" spans="1:22" ht="36">
      <c r="A15" s="50"/>
      <c r="B15" s="50"/>
      <c r="C15" s="59" t="s">
        <v>5</v>
      </c>
      <c r="D15" s="60" t="s">
        <v>29</v>
      </c>
      <c r="E15" s="61" t="s">
        <v>162</v>
      </c>
      <c r="F15" s="60" t="s">
        <v>147</v>
      </c>
      <c r="G15" s="358" t="s">
        <v>148</v>
      </c>
      <c r="H15" s="358"/>
      <c r="I15" s="61" t="s">
        <v>88</v>
      </c>
      <c r="J15" s="162">
        <v>1</v>
      </c>
      <c r="K15" s="63">
        <v>52043346</v>
      </c>
      <c r="L15" s="63">
        <v>0</v>
      </c>
      <c r="M15" s="63">
        <v>52043346</v>
      </c>
      <c r="N15" s="63">
        <v>0</v>
      </c>
      <c r="O15" s="63">
        <v>0</v>
      </c>
      <c r="P15" s="63">
        <v>0</v>
      </c>
      <c r="Q15" s="315">
        <v>0</v>
      </c>
      <c r="R15" s="315"/>
      <c r="S15" s="63">
        <v>0</v>
      </c>
      <c r="T15" s="63">
        <v>0</v>
      </c>
      <c r="U15" s="241"/>
      <c r="V15" s="65">
        <v>0</v>
      </c>
    </row>
    <row r="16" spans="1:22" ht="36">
      <c r="A16" s="50"/>
      <c r="B16" s="50"/>
      <c r="C16" s="59" t="s">
        <v>5</v>
      </c>
      <c r="D16" s="60" t="s">
        <v>29</v>
      </c>
      <c r="E16" s="61" t="s">
        <v>162</v>
      </c>
      <c r="F16" s="60" t="s">
        <v>149</v>
      </c>
      <c r="G16" s="358" t="s">
        <v>150</v>
      </c>
      <c r="H16" s="358"/>
      <c r="I16" s="61" t="s">
        <v>86</v>
      </c>
      <c r="J16" s="162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315">
        <v>0</v>
      </c>
      <c r="R16" s="315"/>
      <c r="S16" s="63">
        <v>0</v>
      </c>
      <c r="T16" s="63">
        <v>0</v>
      </c>
      <c r="U16" s="241"/>
      <c r="V16" s="65">
        <v>0</v>
      </c>
    </row>
    <row r="17" spans="1:24" ht="36">
      <c r="A17" s="50"/>
      <c r="B17" s="50"/>
      <c r="C17" s="59" t="s">
        <v>5</v>
      </c>
      <c r="D17" s="60" t="s">
        <v>29</v>
      </c>
      <c r="E17" s="61" t="s">
        <v>162</v>
      </c>
      <c r="F17" s="60" t="s">
        <v>149</v>
      </c>
      <c r="G17" s="358" t="s">
        <v>150</v>
      </c>
      <c r="H17" s="358"/>
      <c r="I17" s="61" t="s">
        <v>87</v>
      </c>
      <c r="J17" s="162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315">
        <v>0</v>
      </c>
      <c r="R17" s="315"/>
      <c r="S17" s="63">
        <v>0</v>
      </c>
      <c r="T17" s="63">
        <v>0</v>
      </c>
      <c r="U17" s="241"/>
      <c r="V17" s="65">
        <v>0</v>
      </c>
    </row>
    <row r="18" spans="1:24" ht="36">
      <c r="A18" s="50"/>
      <c r="B18" s="50"/>
      <c r="C18" s="59" t="s">
        <v>5</v>
      </c>
      <c r="D18" s="60" t="s">
        <v>29</v>
      </c>
      <c r="E18" s="61" t="s">
        <v>162</v>
      </c>
      <c r="F18" s="60" t="s">
        <v>149</v>
      </c>
      <c r="G18" s="358" t="s">
        <v>150</v>
      </c>
      <c r="H18" s="358"/>
      <c r="I18" s="61" t="s">
        <v>88</v>
      </c>
      <c r="J18" s="162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315">
        <v>0</v>
      </c>
      <c r="R18" s="315"/>
      <c r="S18" s="63">
        <v>0</v>
      </c>
      <c r="T18" s="63">
        <v>0</v>
      </c>
      <c r="U18" s="241"/>
      <c r="V18" s="245">
        <v>0</v>
      </c>
    </row>
    <row r="19" spans="1:24" ht="36">
      <c r="A19" s="50"/>
      <c r="B19" s="50"/>
      <c r="C19" s="59" t="s">
        <v>5</v>
      </c>
      <c r="D19" s="60" t="s">
        <v>29</v>
      </c>
      <c r="E19" s="61" t="s">
        <v>162</v>
      </c>
      <c r="F19" s="231" t="s">
        <v>224</v>
      </c>
      <c r="G19" s="233" t="s">
        <v>257</v>
      </c>
      <c r="H19" s="61"/>
      <c r="I19" s="61" t="s">
        <v>86</v>
      </c>
      <c r="J19" s="162">
        <v>2</v>
      </c>
      <c r="K19" s="63">
        <f t="shared" ref="K19:K24" si="0">SUM(L19:V19)</f>
        <v>10000000</v>
      </c>
      <c r="L19" s="63">
        <v>0</v>
      </c>
      <c r="M19" s="63">
        <v>10000000</v>
      </c>
      <c r="N19" s="63"/>
      <c r="O19" s="63"/>
      <c r="P19" s="63"/>
      <c r="Q19" s="63"/>
      <c r="R19" s="63"/>
      <c r="S19" s="63"/>
      <c r="T19" s="63"/>
      <c r="U19" s="241"/>
      <c r="V19" s="246"/>
    </row>
    <row r="20" spans="1:24" ht="36">
      <c r="A20" s="50"/>
      <c r="B20" s="50"/>
      <c r="C20" s="59" t="s">
        <v>5</v>
      </c>
      <c r="D20" s="60" t="s">
        <v>29</v>
      </c>
      <c r="E20" s="61" t="s">
        <v>162</v>
      </c>
      <c r="F20" s="231" t="s">
        <v>259</v>
      </c>
      <c r="G20" s="233" t="s">
        <v>257</v>
      </c>
      <c r="H20" s="61"/>
      <c r="I20" s="61" t="s">
        <v>87</v>
      </c>
      <c r="J20" s="162">
        <v>2</v>
      </c>
      <c r="K20" s="63">
        <f t="shared" si="0"/>
        <v>10000000</v>
      </c>
      <c r="L20" s="63"/>
      <c r="M20" s="63">
        <v>10000000</v>
      </c>
      <c r="N20" s="63"/>
      <c r="O20" s="63"/>
      <c r="P20" s="63"/>
      <c r="Q20" s="63"/>
      <c r="R20" s="63"/>
      <c r="S20" s="63"/>
      <c r="T20" s="63"/>
      <c r="U20" s="241"/>
      <c r="V20" s="246"/>
      <c r="X20" s="226"/>
    </row>
    <row r="21" spans="1:24" ht="36">
      <c r="A21" s="50"/>
      <c r="B21" s="50"/>
      <c r="C21" s="59" t="s">
        <v>5</v>
      </c>
      <c r="D21" s="60" t="s">
        <v>29</v>
      </c>
      <c r="E21" s="61" t="s">
        <v>162</v>
      </c>
      <c r="F21" s="231" t="s">
        <v>260</v>
      </c>
      <c r="G21" s="233" t="s">
        <v>257</v>
      </c>
      <c r="H21" s="61"/>
      <c r="I21" s="61" t="s">
        <v>88</v>
      </c>
      <c r="J21" s="162">
        <v>2</v>
      </c>
      <c r="K21" s="63">
        <v>6492000</v>
      </c>
      <c r="L21" s="63"/>
      <c r="M21" s="63">
        <v>6492000</v>
      </c>
      <c r="N21" s="63"/>
      <c r="O21" s="63"/>
      <c r="P21" s="63"/>
      <c r="Q21" s="63"/>
      <c r="R21" s="63"/>
      <c r="S21" s="63"/>
      <c r="T21" s="63"/>
      <c r="U21" s="241"/>
      <c r="V21" s="246"/>
    </row>
    <row r="22" spans="1:24" ht="24.75" customHeight="1">
      <c r="A22" s="50"/>
      <c r="B22" s="50"/>
      <c r="C22" s="59"/>
      <c r="D22" s="60"/>
      <c r="E22" s="61"/>
      <c r="F22" s="60"/>
      <c r="G22" s="358" t="s">
        <v>201</v>
      </c>
      <c r="H22" s="358"/>
      <c r="I22" s="61" t="s">
        <v>86</v>
      </c>
      <c r="J22" s="64"/>
      <c r="K22" s="63">
        <f t="shared" si="0"/>
        <v>347300000</v>
      </c>
      <c r="L22" s="63">
        <f t="shared" ref="L22:N23" si="1">L7+L10+L13+L16+L19</f>
        <v>0</v>
      </c>
      <c r="M22" s="63">
        <f t="shared" si="1"/>
        <v>73000000</v>
      </c>
      <c r="N22" s="63">
        <f t="shared" si="1"/>
        <v>218800000</v>
      </c>
      <c r="O22" s="63">
        <f t="shared" ref="O22:V22" si="2">O7+O10+O13+O16+O19</f>
        <v>30000000</v>
      </c>
      <c r="P22" s="63">
        <f t="shared" si="2"/>
        <v>23770000</v>
      </c>
      <c r="Q22" s="63">
        <f t="shared" si="2"/>
        <v>0</v>
      </c>
      <c r="R22" s="63">
        <f t="shared" si="2"/>
        <v>0</v>
      </c>
      <c r="S22" s="63">
        <f t="shared" si="2"/>
        <v>0</v>
      </c>
      <c r="T22" s="63">
        <f t="shared" si="2"/>
        <v>0</v>
      </c>
      <c r="U22" s="63">
        <f t="shared" si="2"/>
        <v>500000</v>
      </c>
      <c r="V22" s="63">
        <f t="shared" si="2"/>
        <v>1230000</v>
      </c>
    </row>
    <row r="23" spans="1:24" ht="27" customHeight="1">
      <c r="A23" s="50"/>
      <c r="B23" s="50"/>
      <c r="C23" s="59"/>
      <c r="D23" s="60"/>
      <c r="E23" s="61"/>
      <c r="F23" s="60"/>
      <c r="G23" s="358" t="s">
        <v>201</v>
      </c>
      <c r="H23" s="358"/>
      <c r="I23" s="61" t="s">
        <v>87</v>
      </c>
      <c r="J23" s="64"/>
      <c r="K23" s="63">
        <f t="shared" si="0"/>
        <v>347600000</v>
      </c>
      <c r="L23" s="63">
        <f t="shared" si="1"/>
        <v>0</v>
      </c>
      <c r="M23" s="63">
        <f t="shared" si="1"/>
        <v>73000000</v>
      </c>
      <c r="N23" s="63">
        <f t="shared" si="1"/>
        <v>212200000</v>
      </c>
      <c r="O23" s="63">
        <f t="shared" ref="O23:V23" si="3">O8+O11+O14+O17+O20</f>
        <v>30000000</v>
      </c>
      <c r="P23" s="63">
        <f t="shared" si="3"/>
        <v>30270000</v>
      </c>
      <c r="Q23" s="63">
        <f t="shared" si="3"/>
        <v>0</v>
      </c>
      <c r="R23" s="63">
        <f t="shared" si="3"/>
        <v>0</v>
      </c>
      <c r="S23" s="63">
        <f t="shared" si="3"/>
        <v>0</v>
      </c>
      <c r="T23" s="63">
        <f t="shared" si="3"/>
        <v>0</v>
      </c>
      <c r="U23" s="63">
        <f t="shared" si="3"/>
        <v>600000</v>
      </c>
      <c r="V23" s="63">
        <f t="shared" si="3"/>
        <v>1530000</v>
      </c>
    </row>
    <row r="24" spans="1:24" ht="25.5" customHeight="1">
      <c r="A24" s="50"/>
      <c r="B24" s="50"/>
      <c r="C24" s="59"/>
      <c r="D24" s="60"/>
      <c r="E24" s="61"/>
      <c r="F24" s="60"/>
      <c r="G24" s="358" t="s">
        <v>201</v>
      </c>
      <c r="H24" s="358"/>
      <c r="I24" s="61" t="s">
        <v>88</v>
      </c>
      <c r="J24" s="64"/>
      <c r="K24" s="63">
        <f t="shared" si="0"/>
        <v>206072947</v>
      </c>
      <c r="L24" s="63">
        <f>L9+L12+L15+L18</f>
        <v>0</v>
      </c>
      <c r="M24" s="63">
        <f>M9+M12+M15+M18+M21</f>
        <v>58535346</v>
      </c>
      <c r="N24" s="63">
        <f t="shared" ref="N24:V24" si="4">N9+N12+N15+N18+N21</f>
        <v>111642756</v>
      </c>
      <c r="O24" s="63">
        <f t="shared" si="4"/>
        <v>15832008</v>
      </c>
      <c r="P24" s="63">
        <f t="shared" si="4"/>
        <v>19940255</v>
      </c>
      <c r="Q24" s="63">
        <f t="shared" si="4"/>
        <v>0</v>
      </c>
      <c r="R24" s="63">
        <f t="shared" si="4"/>
        <v>0</v>
      </c>
      <c r="S24" s="63">
        <f t="shared" si="4"/>
        <v>0</v>
      </c>
      <c r="T24" s="63">
        <f t="shared" si="4"/>
        <v>0</v>
      </c>
      <c r="U24" s="63">
        <f t="shared" si="4"/>
        <v>0</v>
      </c>
      <c r="V24" s="63">
        <f t="shared" si="4"/>
        <v>122582</v>
      </c>
    </row>
    <row r="25" spans="1:24">
      <c r="A25" s="50"/>
      <c r="B25" s="300"/>
      <c r="C25" s="30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</row>
    <row r="26" spans="1:24" ht="28.5" customHeight="1">
      <c r="A26" s="50"/>
      <c r="B26" s="50"/>
      <c r="C26" s="50"/>
      <c r="D26" s="50"/>
      <c r="E26" s="310" t="s">
        <v>92</v>
      </c>
      <c r="F26" s="310"/>
      <c r="G26" s="207" t="s">
        <v>61</v>
      </c>
      <c r="H26" s="312" t="s">
        <v>93</v>
      </c>
      <c r="I26" s="312"/>
      <c r="J26" s="312"/>
      <c r="K26" s="310" t="s">
        <v>60</v>
      </c>
      <c r="L26" s="312" t="s">
        <v>61</v>
      </c>
      <c r="M26" s="312"/>
      <c r="N26" s="311" t="s">
        <v>65</v>
      </c>
      <c r="O26" s="311"/>
      <c r="P26" s="208"/>
      <c r="Q26" s="215"/>
      <c r="R26" s="50"/>
      <c r="S26" s="50"/>
      <c r="T26" s="50"/>
      <c r="U26" s="50"/>
      <c r="V26" s="50"/>
    </row>
    <row r="27" spans="1:24" ht="26.25" customHeight="1">
      <c r="A27" s="50"/>
      <c r="B27" s="50"/>
      <c r="C27" s="50"/>
      <c r="D27" s="50"/>
      <c r="E27" s="310"/>
      <c r="F27" s="310"/>
      <c r="G27" s="207" t="s">
        <v>62</v>
      </c>
      <c r="H27" s="312"/>
      <c r="I27" s="312"/>
      <c r="J27" s="312"/>
      <c r="K27" s="310"/>
      <c r="L27" s="312" t="s">
        <v>62</v>
      </c>
      <c r="M27" s="312"/>
      <c r="N27" s="311"/>
      <c r="O27" s="311"/>
      <c r="P27" s="208"/>
      <c r="Q27" s="215"/>
      <c r="R27" s="50"/>
      <c r="S27" s="50"/>
      <c r="T27" s="50"/>
      <c r="U27" s="50"/>
      <c r="V27" s="50"/>
    </row>
    <row r="28" spans="1:24" ht="27.75" customHeight="1">
      <c r="A28" s="50"/>
      <c r="B28" s="50"/>
      <c r="C28" s="50"/>
      <c r="D28" s="50"/>
      <c r="E28" s="310"/>
      <c r="F28" s="310"/>
      <c r="G28" s="207" t="s">
        <v>63</v>
      </c>
      <c r="H28" s="311" t="s">
        <v>274</v>
      </c>
      <c r="I28" s="311"/>
      <c r="J28" s="311"/>
      <c r="K28" s="310"/>
      <c r="L28" s="312" t="s">
        <v>63</v>
      </c>
      <c r="M28" s="312"/>
      <c r="N28" s="313" t="s">
        <v>273</v>
      </c>
      <c r="O28" s="313"/>
      <c r="P28" s="209"/>
      <c r="Q28" s="216"/>
      <c r="R28" s="50"/>
      <c r="S28" s="50"/>
      <c r="T28" s="50"/>
      <c r="U28" s="50"/>
      <c r="V28" s="50"/>
    </row>
    <row r="29" spans="1:24">
      <c r="A29" s="50"/>
      <c r="B29" s="50"/>
      <c r="C29" s="300"/>
      <c r="D29" s="30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</row>
  </sheetData>
  <mergeCells count="51">
    <mergeCell ref="C2:V2"/>
    <mergeCell ref="C3:V3"/>
    <mergeCell ref="A4:B4"/>
    <mergeCell ref="C4:C6"/>
    <mergeCell ref="D4:D6"/>
    <mergeCell ref="E4:E6"/>
    <mergeCell ref="F4:F6"/>
    <mergeCell ref="G4:H6"/>
    <mergeCell ref="I4:I6"/>
    <mergeCell ref="J4:J6"/>
    <mergeCell ref="G12:H12"/>
    <mergeCell ref="Q12:R12"/>
    <mergeCell ref="K4:V4"/>
    <mergeCell ref="K5:K6"/>
    <mergeCell ref="Q5:R5"/>
    <mergeCell ref="Q6:R6"/>
    <mergeCell ref="Q7:R7"/>
    <mergeCell ref="Q8:R8"/>
    <mergeCell ref="Q9:R9"/>
    <mergeCell ref="G10:H10"/>
    <mergeCell ref="Q10:R10"/>
    <mergeCell ref="G11:H11"/>
    <mergeCell ref="Q11:R11"/>
    <mergeCell ref="G13:H13"/>
    <mergeCell ref="Q13:R13"/>
    <mergeCell ref="G14:H14"/>
    <mergeCell ref="Q14:R14"/>
    <mergeCell ref="G15:H15"/>
    <mergeCell ref="Q15:R15"/>
    <mergeCell ref="G16:H16"/>
    <mergeCell ref="Q16:R16"/>
    <mergeCell ref="G17:H17"/>
    <mergeCell ref="Q17:R17"/>
    <mergeCell ref="G18:H18"/>
    <mergeCell ref="Q18:R18"/>
    <mergeCell ref="G22:H22"/>
    <mergeCell ref="G23:H23"/>
    <mergeCell ref="G24:H24"/>
    <mergeCell ref="B25:C25"/>
    <mergeCell ref="E26:F28"/>
    <mergeCell ref="H26:J26"/>
    <mergeCell ref="N26:O26"/>
    <mergeCell ref="N27:O27"/>
    <mergeCell ref="N28:O28"/>
    <mergeCell ref="C29:D29"/>
    <mergeCell ref="K26:K28"/>
    <mergeCell ref="L26:M26"/>
    <mergeCell ref="H27:J27"/>
    <mergeCell ref="L27:M27"/>
    <mergeCell ref="H28:J28"/>
    <mergeCell ref="L28:M28"/>
  </mergeCells>
  <phoneticPr fontId="45" type="noConversion"/>
  <pageMargins left="0.7" right="0.7" top="0.75" bottom="0.75" header="0.3" footer="0.3"/>
  <pageSetup scale="60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0E473-773A-4775-BF4D-4F996F1E6172}">
  <dimension ref="A1:N92"/>
  <sheetViews>
    <sheetView topLeftCell="A69" workbookViewId="0">
      <selection activeCell="N61" sqref="N61"/>
    </sheetView>
  </sheetViews>
  <sheetFormatPr defaultRowHeight="15"/>
  <cols>
    <col min="1" max="1" width="3.28515625" customWidth="1"/>
    <col min="2" max="2" width="0.140625" customWidth="1"/>
    <col min="3" max="4" width="8.140625" customWidth="1"/>
    <col min="5" max="5" width="31" customWidth="1"/>
    <col min="6" max="7" width="10" customWidth="1"/>
    <col min="8" max="8" width="24.5703125" customWidth="1"/>
    <col min="9" max="9" width="14.5703125" customWidth="1"/>
    <col min="10" max="10" width="12" bestFit="1" customWidth="1"/>
    <col min="11" max="12" width="13" bestFit="1" customWidth="1"/>
    <col min="13" max="14" width="13" customWidth="1"/>
  </cols>
  <sheetData>
    <row r="1" spans="1:14">
      <c r="A1" s="50"/>
      <c r="B1" s="50"/>
      <c r="C1" s="51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ht="15.75" thickBot="1">
      <c r="A2" s="50"/>
      <c r="B2" s="50"/>
      <c r="C2" s="302" t="s">
        <v>202</v>
      </c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</row>
    <row r="3" spans="1:14" ht="24.75" thickTop="1">
      <c r="A3" s="304"/>
      <c r="B3" s="304"/>
      <c r="C3" s="52" t="s">
        <v>203</v>
      </c>
      <c r="D3" s="53" t="s">
        <v>204</v>
      </c>
      <c r="E3" s="53" t="s">
        <v>205</v>
      </c>
      <c r="F3" s="53" t="s">
        <v>206</v>
      </c>
      <c r="G3" s="53" t="s">
        <v>207</v>
      </c>
      <c r="H3" s="53" t="s">
        <v>208</v>
      </c>
      <c r="I3" s="53" t="s">
        <v>209</v>
      </c>
      <c r="J3" s="165">
        <v>2020</v>
      </c>
      <c r="K3" s="165">
        <v>2021</v>
      </c>
      <c r="L3" s="165">
        <v>2022</v>
      </c>
      <c r="M3" s="166">
        <v>2023</v>
      </c>
      <c r="N3" s="166">
        <v>2024</v>
      </c>
    </row>
    <row r="4" spans="1:14" ht="24">
      <c r="A4" s="50"/>
      <c r="B4" s="50"/>
      <c r="C4" s="167" t="s">
        <v>5</v>
      </c>
      <c r="D4" s="168" t="s">
        <v>29</v>
      </c>
      <c r="E4" s="169" t="s">
        <v>64</v>
      </c>
      <c r="F4" s="168"/>
      <c r="G4" s="168" t="s">
        <v>140</v>
      </c>
      <c r="H4" s="170" t="s">
        <v>141</v>
      </c>
      <c r="I4" s="171" t="s">
        <v>210</v>
      </c>
      <c r="J4" s="172">
        <v>200</v>
      </c>
      <c r="K4" s="172">
        <v>1800</v>
      </c>
      <c r="L4" s="172">
        <v>2963</v>
      </c>
      <c r="M4" s="173">
        <v>2000</v>
      </c>
      <c r="N4" s="271">
        <v>1400</v>
      </c>
    </row>
    <row r="5" spans="1:14" ht="24">
      <c r="A5" s="50"/>
      <c r="B5" s="50"/>
      <c r="C5" s="167" t="s">
        <v>5</v>
      </c>
      <c r="D5" s="168" t="s">
        <v>29</v>
      </c>
      <c r="E5" s="169" t="s">
        <v>64</v>
      </c>
      <c r="F5" s="168"/>
      <c r="G5" s="168" t="s">
        <v>140</v>
      </c>
      <c r="H5" s="170" t="s">
        <v>141</v>
      </c>
      <c r="I5" s="170" t="s">
        <v>211</v>
      </c>
      <c r="J5" s="217">
        <v>9000000</v>
      </c>
      <c r="K5" s="217">
        <v>208000000</v>
      </c>
      <c r="L5" s="217">
        <v>202800000</v>
      </c>
      <c r="M5" s="218">
        <v>215400000</v>
      </c>
      <c r="N5" s="218">
        <v>274600000</v>
      </c>
    </row>
    <row r="6" spans="1:14" ht="24">
      <c r="A6" s="50"/>
      <c r="B6" s="50"/>
      <c r="C6" s="167" t="s">
        <v>5</v>
      </c>
      <c r="D6" s="168" t="s">
        <v>29</v>
      </c>
      <c r="E6" s="169" t="s">
        <v>64</v>
      </c>
      <c r="F6" s="168"/>
      <c r="G6" s="168" t="s">
        <v>140</v>
      </c>
      <c r="H6" s="170" t="s">
        <v>141</v>
      </c>
      <c r="I6" s="170" t="s">
        <v>212</v>
      </c>
      <c r="J6" s="217">
        <f>J5/J4</f>
        <v>45000</v>
      </c>
      <c r="K6" s="217">
        <f t="shared" ref="K6:L6" si="0">K5/K4</f>
        <v>115555.55555555556</v>
      </c>
      <c r="L6" s="217">
        <f t="shared" si="0"/>
        <v>68444.144448194391</v>
      </c>
      <c r="M6" s="217">
        <f t="shared" ref="M6:N6" si="1">M5/M4</f>
        <v>107700</v>
      </c>
      <c r="N6" s="217">
        <f t="shared" si="1"/>
        <v>196142.85714285713</v>
      </c>
    </row>
    <row r="7" spans="1:14" ht="24">
      <c r="A7" s="50"/>
      <c r="B7" s="50"/>
      <c r="C7" s="167"/>
      <c r="D7" s="168"/>
      <c r="E7" s="169" t="s">
        <v>64</v>
      </c>
      <c r="F7" s="168"/>
      <c r="G7" s="168"/>
      <c r="H7" s="174" t="s">
        <v>213</v>
      </c>
      <c r="I7" s="259"/>
      <c r="J7" s="257"/>
      <c r="K7" s="257">
        <f>K6-J6</f>
        <v>70555.555555555562</v>
      </c>
      <c r="L7" s="257">
        <f>L6-K6</f>
        <v>-47111.411107361171</v>
      </c>
      <c r="M7" s="258">
        <f>M6-L6</f>
        <v>39255.855551805609</v>
      </c>
      <c r="N7" s="258">
        <f>N6-M6</f>
        <v>88442.85714285713</v>
      </c>
    </row>
    <row r="8" spans="1:14" ht="24">
      <c r="A8" s="50"/>
      <c r="B8" s="50"/>
      <c r="C8" s="167" t="s">
        <v>5</v>
      </c>
      <c r="D8" s="168" t="s">
        <v>29</v>
      </c>
      <c r="E8" s="169" t="s">
        <v>64</v>
      </c>
      <c r="F8" s="168"/>
      <c r="G8" s="168" t="s">
        <v>140</v>
      </c>
      <c r="H8" s="170" t="s">
        <v>141</v>
      </c>
      <c r="I8" s="171" t="s">
        <v>214</v>
      </c>
      <c r="J8" s="172">
        <v>200</v>
      </c>
      <c r="K8" s="172">
        <v>1800</v>
      </c>
      <c r="L8" s="172">
        <v>2963</v>
      </c>
      <c r="M8" s="256">
        <v>2000</v>
      </c>
      <c r="N8" s="256">
        <v>1400</v>
      </c>
    </row>
    <row r="9" spans="1:14" ht="24">
      <c r="A9" s="50"/>
      <c r="B9" s="50"/>
      <c r="C9" s="167" t="s">
        <v>5</v>
      </c>
      <c r="D9" s="168" t="s">
        <v>29</v>
      </c>
      <c r="E9" s="169" t="s">
        <v>64</v>
      </c>
      <c r="F9" s="168"/>
      <c r="G9" s="168" t="s">
        <v>140</v>
      </c>
      <c r="H9" s="170" t="s">
        <v>141</v>
      </c>
      <c r="I9" s="170" t="s">
        <v>215</v>
      </c>
      <c r="J9" s="217">
        <v>6650000</v>
      </c>
      <c r="K9" s="217">
        <v>132250000</v>
      </c>
      <c r="L9" s="217">
        <v>151443000</v>
      </c>
      <c r="M9" s="218">
        <v>209124390</v>
      </c>
      <c r="N9" s="218">
        <v>274600000</v>
      </c>
    </row>
    <row r="10" spans="1:14" ht="24">
      <c r="A10" s="50"/>
      <c r="B10" s="50"/>
      <c r="C10" s="167" t="s">
        <v>5</v>
      </c>
      <c r="D10" s="168" t="s">
        <v>29</v>
      </c>
      <c r="E10" s="169" t="s">
        <v>64</v>
      </c>
      <c r="F10" s="168"/>
      <c r="G10" s="168" t="s">
        <v>140</v>
      </c>
      <c r="H10" s="170" t="s">
        <v>141</v>
      </c>
      <c r="I10" s="170" t="s">
        <v>216</v>
      </c>
      <c r="J10" s="217">
        <f t="shared" ref="J10:L10" si="2">J9/J8</f>
        <v>33250</v>
      </c>
      <c r="K10" s="217">
        <f t="shared" si="2"/>
        <v>73472.222222222219</v>
      </c>
      <c r="L10" s="217">
        <f t="shared" si="2"/>
        <v>51111.373607829904</v>
      </c>
      <c r="M10" s="218">
        <f t="shared" ref="M10:N10" si="3">M9/M8</f>
        <v>104562.19500000001</v>
      </c>
      <c r="N10" s="218">
        <f t="shared" si="3"/>
        <v>196142.85714285713</v>
      </c>
    </row>
    <row r="11" spans="1:14" ht="36">
      <c r="A11" s="50"/>
      <c r="B11" s="50"/>
      <c r="C11" s="167"/>
      <c r="D11" s="168"/>
      <c r="E11" s="169" t="s">
        <v>64</v>
      </c>
      <c r="F11" s="168"/>
      <c r="G11" s="168"/>
      <c r="H11" s="174" t="s">
        <v>217</v>
      </c>
      <c r="I11" s="259"/>
      <c r="J11" s="257"/>
      <c r="K11" s="257">
        <f>K10-J10</f>
        <v>40222.222222222219</v>
      </c>
      <c r="L11" s="257">
        <f>L10-K10</f>
        <v>-22360.848614392315</v>
      </c>
      <c r="M11" s="258">
        <f>M10-L10</f>
        <v>53450.821392170103</v>
      </c>
      <c r="N11" s="258">
        <f>N10-M10</f>
        <v>91580.662142857123</v>
      </c>
    </row>
    <row r="12" spans="1:14" ht="24">
      <c r="A12" s="50"/>
      <c r="B12" s="50"/>
      <c r="C12" s="167" t="s">
        <v>5</v>
      </c>
      <c r="D12" s="168" t="s">
        <v>29</v>
      </c>
      <c r="E12" s="169" t="s">
        <v>64</v>
      </c>
      <c r="F12" s="168"/>
      <c r="G12" s="168" t="s">
        <v>140</v>
      </c>
      <c r="H12" s="170" t="s">
        <v>141</v>
      </c>
      <c r="I12" s="171" t="s">
        <v>218</v>
      </c>
      <c r="J12" s="172">
        <v>184</v>
      </c>
      <c r="K12" s="172">
        <v>1194</v>
      </c>
      <c r="L12" s="172">
        <v>1622</v>
      </c>
      <c r="M12" s="173">
        <v>2290</v>
      </c>
      <c r="N12" s="272">
        <v>1099</v>
      </c>
    </row>
    <row r="13" spans="1:14" ht="24">
      <c r="A13" s="50"/>
      <c r="B13" s="50"/>
      <c r="C13" s="167" t="s">
        <v>5</v>
      </c>
      <c r="D13" s="168" t="s">
        <v>29</v>
      </c>
      <c r="E13" s="169" t="s">
        <v>64</v>
      </c>
      <c r="F13" s="168"/>
      <c r="G13" s="168" t="s">
        <v>140</v>
      </c>
      <c r="H13" s="170" t="s">
        <v>141</v>
      </c>
      <c r="I13" s="170" t="s">
        <v>219</v>
      </c>
      <c r="J13" s="217">
        <v>4798175</v>
      </c>
      <c r="K13" s="217">
        <v>122457100</v>
      </c>
      <c r="L13" s="217">
        <v>140191333.19999999</v>
      </c>
      <c r="M13" s="218">
        <v>202604385</v>
      </c>
      <c r="N13" s="218">
        <v>147537601</v>
      </c>
    </row>
    <row r="14" spans="1:14" ht="24">
      <c r="A14" s="50"/>
      <c r="B14" s="50"/>
      <c r="C14" s="167" t="s">
        <v>5</v>
      </c>
      <c r="D14" s="168" t="s">
        <v>29</v>
      </c>
      <c r="E14" s="169" t="s">
        <v>64</v>
      </c>
      <c r="F14" s="168"/>
      <c r="G14" s="168" t="s">
        <v>140</v>
      </c>
      <c r="H14" s="170" t="s">
        <v>141</v>
      </c>
      <c r="I14" s="170" t="s">
        <v>220</v>
      </c>
      <c r="J14" s="217">
        <f t="shared" ref="J14:L14" si="4">J13/J12</f>
        <v>26077.03804347826</v>
      </c>
      <c r="K14" s="217">
        <f t="shared" si="4"/>
        <v>102560.3852596315</v>
      </c>
      <c r="L14" s="217">
        <f t="shared" si="4"/>
        <v>86431.154870530198</v>
      </c>
      <c r="M14" s="218">
        <f t="shared" ref="M14:N14" si="5">M13/M12</f>
        <v>88473.530567685593</v>
      </c>
      <c r="N14" s="218">
        <f t="shared" si="5"/>
        <v>134247.1346678799</v>
      </c>
    </row>
    <row r="15" spans="1:14" ht="24">
      <c r="A15" s="50"/>
      <c r="B15" s="50"/>
      <c r="C15" s="167"/>
      <c r="D15" s="168"/>
      <c r="E15" s="169" t="s">
        <v>64</v>
      </c>
      <c r="F15" s="168"/>
      <c r="G15" s="168"/>
      <c r="H15" s="178" t="s">
        <v>221</v>
      </c>
      <c r="I15" s="179"/>
      <c r="J15" s="180"/>
      <c r="K15" s="180">
        <f>K14-J14</f>
        <v>76483.347216153241</v>
      </c>
      <c r="L15" s="180">
        <f>L14-K14</f>
        <v>-16129.2303891013</v>
      </c>
      <c r="M15" s="181">
        <f>M14-L14</f>
        <v>2042.3756971553958</v>
      </c>
      <c r="N15" s="181">
        <f>N14-M14</f>
        <v>45773.604100194309</v>
      </c>
    </row>
    <row r="16" spans="1:14" ht="24">
      <c r="A16" s="50"/>
      <c r="B16" s="50"/>
      <c r="C16" s="167" t="s">
        <v>5</v>
      </c>
      <c r="D16" s="168" t="s">
        <v>29</v>
      </c>
      <c r="E16" s="169" t="s">
        <v>64</v>
      </c>
      <c r="F16" s="168"/>
      <c r="G16" s="168" t="s">
        <v>222</v>
      </c>
      <c r="H16" s="170" t="s">
        <v>223</v>
      </c>
      <c r="I16" s="171" t="s">
        <v>210</v>
      </c>
      <c r="J16" s="172">
        <v>184</v>
      </c>
      <c r="K16" s="172">
        <v>0</v>
      </c>
      <c r="L16" s="172">
        <v>0</v>
      </c>
      <c r="M16" s="173">
        <v>0</v>
      </c>
      <c r="N16" s="173"/>
    </row>
    <row r="17" spans="1:14" ht="24">
      <c r="A17" s="50"/>
      <c r="B17" s="50"/>
      <c r="C17" s="167" t="s">
        <v>5</v>
      </c>
      <c r="D17" s="168" t="s">
        <v>29</v>
      </c>
      <c r="E17" s="169" t="s">
        <v>64</v>
      </c>
      <c r="F17" s="168"/>
      <c r="G17" s="168" t="s">
        <v>222</v>
      </c>
      <c r="H17" s="170" t="s">
        <v>223</v>
      </c>
      <c r="I17" s="170" t="s">
        <v>211</v>
      </c>
      <c r="J17" s="217">
        <v>84200000</v>
      </c>
      <c r="K17" s="217">
        <v>0</v>
      </c>
      <c r="L17" s="217">
        <v>0</v>
      </c>
      <c r="M17" s="218">
        <v>0</v>
      </c>
      <c r="N17" s="218"/>
    </row>
    <row r="18" spans="1:14" ht="24">
      <c r="A18" s="50"/>
      <c r="B18" s="50"/>
      <c r="C18" s="167" t="s">
        <v>5</v>
      </c>
      <c r="D18" s="168" t="s">
        <v>29</v>
      </c>
      <c r="E18" s="169" t="s">
        <v>64</v>
      </c>
      <c r="F18" s="168"/>
      <c r="G18" s="168" t="s">
        <v>222</v>
      </c>
      <c r="H18" s="170" t="s">
        <v>223</v>
      </c>
      <c r="I18" s="170" t="s">
        <v>212</v>
      </c>
      <c r="J18" s="217">
        <f t="shared" ref="J18" si="6">J17/J16</f>
        <v>457608.69565217389</v>
      </c>
      <c r="K18" s="217">
        <v>0</v>
      </c>
      <c r="L18" s="217">
        <v>0</v>
      </c>
      <c r="M18" s="218">
        <v>0</v>
      </c>
      <c r="N18" s="218"/>
    </row>
    <row r="19" spans="1:14" ht="24">
      <c r="A19" s="50"/>
      <c r="B19" s="50"/>
      <c r="C19" s="167"/>
      <c r="D19" s="168"/>
      <c r="E19" s="169" t="s">
        <v>64</v>
      </c>
      <c r="F19" s="168"/>
      <c r="G19" s="168"/>
      <c r="H19" s="174" t="s">
        <v>213</v>
      </c>
      <c r="I19" s="259"/>
      <c r="J19" s="257"/>
      <c r="K19" s="257">
        <f>K18-J18</f>
        <v>-457608.69565217389</v>
      </c>
      <c r="L19" s="257">
        <f>L18-K18</f>
        <v>0</v>
      </c>
      <c r="M19" s="258">
        <f>M18-L18</f>
        <v>0</v>
      </c>
      <c r="N19" s="258">
        <f>N18-M18</f>
        <v>0</v>
      </c>
    </row>
    <row r="20" spans="1:14" ht="24">
      <c r="A20" s="50"/>
      <c r="B20" s="50"/>
      <c r="C20" s="167" t="s">
        <v>5</v>
      </c>
      <c r="D20" s="168" t="s">
        <v>29</v>
      </c>
      <c r="E20" s="169" t="s">
        <v>64</v>
      </c>
      <c r="F20" s="168"/>
      <c r="G20" s="168" t="s">
        <v>222</v>
      </c>
      <c r="H20" s="170" t="s">
        <v>223</v>
      </c>
      <c r="I20" s="171" t="s">
        <v>214</v>
      </c>
      <c r="J20" s="172">
        <v>184</v>
      </c>
      <c r="K20" s="172">
        <v>0</v>
      </c>
      <c r="L20" s="172">
        <v>0</v>
      </c>
      <c r="M20" s="173">
        <v>0</v>
      </c>
      <c r="N20" s="173"/>
    </row>
    <row r="21" spans="1:14" ht="24">
      <c r="A21" s="50"/>
      <c r="B21" s="50"/>
      <c r="C21" s="167" t="s">
        <v>5</v>
      </c>
      <c r="D21" s="168" t="s">
        <v>29</v>
      </c>
      <c r="E21" s="169" t="s">
        <v>64</v>
      </c>
      <c r="F21" s="168"/>
      <c r="G21" s="168" t="s">
        <v>222</v>
      </c>
      <c r="H21" s="170" t="s">
        <v>223</v>
      </c>
      <c r="I21" s="170" t="s">
        <v>215</v>
      </c>
      <c r="J21" s="217">
        <v>29400000</v>
      </c>
      <c r="K21" s="217">
        <v>0</v>
      </c>
      <c r="L21" s="217">
        <v>0</v>
      </c>
      <c r="M21" s="218">
        <v>0</v>
      </c>
      <c r="N21" s="218"/>
    </row>
    <row r="22" spans="1:14" ht="24">
      <c r="A22" s="50"/>
      <c r="B22" s="50"/>
      <c r="C22" s="167" t="s">
        <v>5</v>
      </c>
      <c r="D22" s="168" t="s">
        <v>29</v>
      </c>
      <c r="E22" s="169" t="s">
        <v>64</v>
      </c>
      <c r="F22" s="168"/>
      <c r="G22" s="168" t="s">
        <v>222</v>
      </c>
      <c r="H22" s="170" t="s">
        <v>223</v>
      </c>
      <c r="I22" s="170" t="s">
        <v>216</v>
      </c>
      <c r="J22" s="217">
        <f t="shared" ref="J22" si="7">J21/J20</f>
        <v>159782.60869565216</v>
      </c>
      <c r="K22" s="217">
        <v>0</v>
      </c>
      <c r="L22" s="217">
        <v>0</v>
      </c>
      <c r="M22" s="218">
        <v>0</v>
      </c>
      <c r="N22" s="218"/>
    </row>
    <row r="23" spans="1:14" ht="36">
      <c r="A23" s="50"/>
      <c r="B23" s="50"/>
      <c r="C23" s="167"/>
      <c r="D23" s="168"/>
      <c r="E23" s="169" t="s">
        <v>64</v>
      </c>
      <c r="F23" s="168"/>
      <c r="G23" s="168"/>
      <c r="H23" s="174" t="s">
        <v>217</v>
      </c>
      <c r="I23" s="259"/>
      <c r="J23" s="257"/>
      <c r="K23" s="257">
        <f>K22-J22</f>
        <v>-159782.60869565216</v>
      </c>
      <c r="L23" s="257">
        <f>L22-K22</f>
        <v>0</v>
      </c>
      <c r="M23" s="258">
        <f>M22-L22</f>
        <v>0</v>
      </c>
      <c r="N23" s="258">
        <f>N22-M22</f>
        <v>0</v>
      </c>
    </row>
    <row r="24" spans="1:14" ht="24">
      <c r="A24" s="50"/>
      <c r="B24" s="50"/>
      <c r="C24" s="167" t="s">
        <v>5</v>
      </c>
      <c r="D24" s="168" t="s">
        <v>29</v>
      </c>
      <c r="E24" s="169" t="s">
        <v>64</v>
      </c>
      <c r="F24" s="168"/>
      <c r="G24" s="168" t="s">
        <v>222</v>
      </c>
      <c r="H24" s="170" t="s">
        <v>223</v>
      </c>
      <c r="I24" s="171" t="s">
        <v>218</v>
      </c>
      <c r="J24" s="172">
        <v>184</v>
      </c>
      <c r="K24" s="172">
        <v>0</v>
      </c>
      <c r="L24" s="172">
        <v>0</v>
      </c>
      <c r="M24" s="173">
        <v>0</v>
      </c>
      <c r="N24" s="173"/>
    </row>
    <row r="25" spans="1:14" ht="24">
      <c r="A25" s="50"/>
      <c r="B25" s="50"/>
      <c r="C25" s="167" t="s">
        <v>5</v>
      </c>
      <c r="D25" s="168" t="s">
        <v>29</v>
      </c>
      <c r="E25" s="169" t="s">
        <v>64</v>
      </c>
      <c r="F25" s="168"/>
      <c r="G25" s="168" t="s">
        <v>222</v>
      </c>
      <c r="H25" s="170" t="s">
        <v>223</v>
      </c>
      <c r="I25" s="170" t="s">
        <v>219</v>
      </c>
      <c r="J25" s="217">
        <v>29375932</v>
      </c>
      <c r="K25" s="217">
        <v>0</v>
      </c>
      <c r="L25" s="217">
        <v>0</v>
      </c>
      <c r="M25" s="218">
        <v>0</v>
      </c>
      <c r="N25" s="218"/>
    </row>
    <row r="26" spans="1:14" ht="24">
      <c r="A26" s="50"/>
      <c r="B26" s="50"/>
      <c r="C26" s="167" t="s">
        <v>5</v>
      </c>
      <c r="D26" s="168" t="s">
        <v>29</v>
      </c>
      <c r="E26" s="169" t="s">
        <v>64</v>
      </c>
      <c r="F26" s="168"/>
      <c r="G26" s="168" t="s">
        <v>222</v>
      </c>
      <c r="H26" s="170" t="s">
        <v>223</v>
      </c>
      <c r="I26" s="170" t="s">
        <v>220</v>
      </c>
      <c r="J26" s="217">
        <f t="shared" ref="J26" si="8">J25/J24</f>
        <v>159651.80434782608</v>
      </c>
      <c r="K26" s="217">
        <v>0</v>
      </c>
      <c r="L26" s="217">
        <v>0</v>
      </c>
      <c r="M26" s="218">
        <v>0</v>
      </c>
      <c r="N26" s="218"/>
    </row>
    <row r="27" spans="1:14" ht="24">
      <c r="A27" s="50"/>
      <c r="B27" s="50"/>
      <c r="C27" s="167"/>
      <c r="D27" s="168"/>
      <c r="E27" s="169" t="s">
        <v>64</v>
      </c>
      <c r="F27" s="168"/>
      <c r="G27" s="168"/>
      <c r="H27" s="178" t="s">
        <v>221</v>
      </c>
      <c r="I27" s="179"/>
      <c r="J27" s="180"/>
      <c r="K27" s="180">
        <f>K26-J26</f>
        <v>-159651.80434782608</v>
      </c>
      <c r="L27" s="180">
        <f>L26-K26</f>
        <v>0</v>
      </c>
      <c r="M27" s="181">
        <f>M26-L26</f>
        <v>0</v>
      </c>
      <c r="N27" s="181">
        <f>N26-M26</f>
        <v>0</v>
      </c>
    </row>
    <row r="28" spans="1:14" ht="24">
      <c r="A28" s="50"/>
      <c r="B28" s="50"/>
      <c r="C28" s="167" t="s">
        <v>5</v>
      </c>
      <c r="D28" s="168" t="s">
        <v>29</v>
      </c>
      <c r="E28" s="169" t="s">
        <v>64</v>
      </c>
      <c r="F28" s="168"/>
      <c r="G28" s="168" t="s">
        <v>143</v>
      </c>
      <c r="H28" s="170" t="s">
        <v>144</v>
      </c>
      <c r="I28" s="171" t="s">
        <v>210</v>
      </c>
      <c r="J28" s="172">
        <v>0</v>
      </c>
      <c r="K28" s="172">
        <v>0</v>
      </c>
      <c r="L28" s="172">
        <v>0</v>
      </c>
      <c r="M28" s="173">
        <v>62</v>
      </c>
      <c r="N28" s="173"/>
    </row>
    <row r="29" spans="1:14" ht="24">
      <c r="A29" s="50"/>
      <c r="B29" s="50"/>
      <c r="C29" s="167" t="s">
        <v>5</v>
      </c>
      <c r="D29" s="168" t="s">
        <v>29</v>
      </c>
      <c r="E29" s="169" t="s">
        <v>64</v>
      </c>
      <c r="F29" s="168"/>
      <c r="G29" s="168" t="s">
        <v>143</v>
      </c>
      <c r="H29" s="170" t="s">
        <v>144</v>
      </c>
      <c r="I29" s="170" t="s">
        <v>211</v>
      </c>
      <c r="J29" s="217">
        <v>0</v>
      </c>
      <c r="K29" s="217">
        <v>0</v>
      </c>
      <c r="L29" s="217">
        <v>0</v>
      </c>
      <c r="M29" s="218">
        <v>5000000</v>
      </c>
      <c r="N29" s="218">
        <v>0</v>
      </c>
    </row>
    <row r="30" spans="1:14" ht="24">
      <c r="A30" s="50"/>
      <c r="B30" s="50"/>
      <c r="C30" s="167" t="s">
        <v>5</v>
      </c>
      <c r="D30" s="168" t="s">
        <v>29</v>
      </c>
      <c r="E30" s="169" t="s">
        <v>64</v>
      </c>
      <c r="F30" s="168"/>
      <c r="G30" s="168" t="s">
        <v>143</v>
      </c>
      <c r="H30" s="170" t="s">
        <v>144</v>
      </c>
      <c r="I30" s="170" t="s">
        <v>212</v>
      </c>
      <c r="J30" s="217">
        <v>0</v>
      </c>
      <c r="K30" s="217">
        <v>0</v>
      </c>
      <c r="L30" s="217">
        <v>0</v>
      </c>
      <c r="M30" s="218">
        <f t="shared" ref="M30" si="9">M29/M28</f>
        <v>80645.161290322576</v>
      </c>
      <c r="N30" s="218">
        <v>0</v>
      </c>
    </row>
    <row r="31" spans="1:14" ht="24">
      <c r="A31" s="50"/>
      <c r="B31" s="50"/>
      <c r="C31" s="167"/>
      <c r="D31" s="168"/>
      <c r="E31" s="169" t="s">
        <v>64</v>
      </c>
      <c r="F31" s="168"/>
      <c r="G31" s="168"/>
      <c r="H31" s="174" t="s">
        <v>213</v>
      </c>
      <c r="I31" s="259"/>
      <c r="J31" s="257"/>
      <c r="K31" s="257">
        <f>K30-J30</f>
        <v>0</v>
      </c>
      <c r="L31" s="257">
        <f>L30-K30</f>
        <v>0</v>
      </c>
      <c r="M31" s="258">
        <f>M30-L30</f>
        <v>80645.161290322576</v>
      </c>
      <c r="N31" s="258"/>
    </row>
    <row r="32" spans="1:14" ht="24">
      <c r="A32" s="50"/>
      <c r="B32" s="50"/>
      <c r="C32" s="167" t="s">
        <v>5</v>
      </c>
      <c r="D32" s="168" t="s">
        <v>29</v>
      </c>
      <c r="E32" s="169" t="s">
        <v>64</v>
      </c>
      <c r="F32" s="168"/>
      <c r="G32" s="168" t="s">
        <v>143</v>
      </c>
      <c r="H32" s="170" t="s">
        <v>144</v>
      </c>
      <c r="I32" s="171" t="s">
        <v>214</v>
      </c>
      <c r="J32" s="172">
        <v>0</v>
      </c>
      <c r="K32" s="172">
        <v>0</v>
      </c>
      <c r="L32" s="172">
        <v>46</v>
      </c>
      <c r="M32" s="173">
        <v>62</v>
      </c>
      <c r="N32" s="173"/>
    </row>
    <row r="33" spans="1:14" ht="24">
      <c r="A33" s="50"/>
      <c r="B33" s="50"/>
      <c r="C33" s="167" t="s">
        <v>5</v>
      </c>
      <c r="D33" s="168" t="s">
        <v>29</v>
      </c>
      <c r="E33" s="169" t="s">
        <v>64</v>
      </c>
      <c r="F33" s="168"/>
      <c r="G33" s="168" t="s">
        <v>143</v>
      </c>
      <c r="H33" s="170" t="s">
        <v>144</v>
      </c>
      <c r="I33" s="219" t="s">
        <v>215</v>
      </c>
      <c r="J33" s="217">
        <v>0</v>
      </c>
      <c r="K33" s="217">
        <v>0</v>
      </c>
      <c r="L33" s="217">
        <v>2000000</v>
      </c>
      <c r="M33" s="218">
        <v>5000000</v>
      </c>
      <c r="N33" s="218"/>
    </row>
    <row r="34" spans="1:14" ht="24">
      <c r="A34" s="50"/>
      <c r="B34" s="50"/>
      <c r="C34" s="167" t="s">
        <v>5</v>
      </c>
      <c r="D34" s="168" t="s">
        <v>29</v>
      </c>
      <c r="E34" s="169" t="s">
        <v>64</v>
      </c>
      <c r="F34" s="168"/>
      <c r="G34" s="168" t="s">
        <v>143</v>
      </c>
      <c r="H34" s="170" t="s">
        <v>144</v>
      </c>
      <c r="I34" s="219" t="s">
        <v>216</v>
      </c>
      <c r="J34" s="217">
        <v>0</v>
      </c>
      <c r="K34" s="217">
        <v>0</v>
      </c>
      <c r="L34" s="217">
        <f t="shared" ref="L34" si="10">L33/L32</f>
        <v>43478.260869565216</v>
      </c>
      <c r="M34" s="218">
        <f t="shared" ref="M34" si="11">M33/M32</f>
        <v>80645.161290322576</v>
      </c>
      <c r="N34" s="218"/>
    </row>
    <row r="35" spans="1:14" ht="22.5" customHeight="1">
      <c r="A35" s="50"/>
      <c r="B35" s="50"/>
      <c r="C35" s="167"/>
      <c r="D35" s="168"/>
      <c r="E35" s="169" t="s">
        <v>64</v>
      </c>
      <c r="F35" s="168"/>
      <c r="G35" s="168"/>
      <c r="H35" s="174" t="s">
        <v>217</v>
      </c>
      <c r="I35" s="259"/>
      <c r="J35" s="257"/>
      <c r="K35" s="257">
        <f>K34-J34</f>
        <v>0</v>
      </c>
      <c r="L35" s="257">
        <f>L34-K34</f>
        <v>43478.260869565216</v>
      </c>
      <c r="M35" s="258">
        <f>M34-L34</f>
        <v>37166.90042075736</v>
      </c>
      <c r="N35" s="258"/>
    </row>
    <row r="36" spans="1:14" ht="24">
      <c r="A36" s="50"/>
      <c r="B36" s="50"/>
      <c r="C36" s="167" t="s">
        <v>5</v>
      </c>
      <c r="D36" s="168" t="s">
        <v>29</v>
      </c>
      <c r="E36" s="169" t="s">
        <v>64</v>
      </c>
      <c r="F36" s="168"/>
      <c r="G36" s="168" t="s">
        <v>143</v>
      </c>
      <c r="H36" s="170" t="s">
        <v>144</v>
      </c>
      <c r="I36" s="171" t="s">
        <v>218</v>
      </c>
      <c r="J36" s="172">
        <v>0</v>
      </c>
      <c r="K36" s="172">
        <v>0</v>
      </c>
      <c r="L36" s="172">
        <v>46</v>
      </c>
      <c r="M36" s="173">
        <v>62</v>
      </c>
      <c r="N36" s="173"/>
    </row>
    <row r="37" spans="1:14" ht="24">
      <c r="A37" s="50"/>
      <c r="B37" s="50"/>
      <c r="C37" s="167" t="s">
        <v>5</v>
      </c>
      <c r="D37" s="168" t="s">
        <v>29</v>
      </c>
      <c r="E37" s="169" t="s">
        <v>64</v>
      </c>
      <c r="F37" s="168"/>
      <c r="G37" s="168" t="s">
        <v>143</v>
      </c>
      <c r="H37" s="170" t="s">
        <v>144</v>
      </c>
      <c r="I37" s="170" t="s">
        <v>219</v>
      </c>
      <c r="J37" s="217">
        <v>0</v>
      </c>
      <c r="K37" s="217">
        <v>0</v>
      </c>
      <c r="L37" s="217">
        <v>1980540</v>
      </c>
      <c r="M37" s="218">
        <v>4936800</v>
      </c>
      <c r="N37" s="218"/>
    </row>
    <row r="38" spans="1:14" ht="24">
      <c r="A38" s="50"/>
      <c r="B38" s="50"/>
      <c r="C38" s="167" t="s">
        <v>5</v>
      </c>
      <c r="D38" s="168" t="s">
        <v>29</v>
      </c>
      <c r="E38" s="169" t="s">
        <v>64</v>
      </c>
      <c r="F38" s="168"/>
      <c r="G38" s="168" t="s">
        <v>143</v>
      </c>
      <c r="H38" s="170" t="s">
        <v>144</v>
      </c>
      <c r="I38" s="170" t="s">
        <v>220</v>
      </c>
      <c r="J38" s="217">
        <v>0</v>
      </c>
      <c r="K38" s="217">
        <v>0</v>
      </c>
      <c r="L38" s="217">
        <f t="shared" ref="L38" si="12">L37/L36</f>
        <v>43055.217391304344</v>
      </c>
      <c r="M38" s="218">
        <f t="shared" ref="M38" si="13">M37/M36</f>
        <v>79625.806451612909</v>
      </c>
      <c r="N38" s="218"/>
    </row>
    <row r="39" spans="1:14" ht="24">
      <c r="A39" s="50"/>
      <c r="B39" s="50"/>
      <c r="C39" s="167"/>
      <c r="D39" s="168"/>
      <c r="E39" s="169" t="s">
        <v>64</v>
      </c>
      <c r="F39" s="168"/>
      <c r="G39" s="168"/>
      <c r="H39" s="178" t="s">
        <v>221</v>
      </c>
      <c r="I39" s="179"/>
      <c r="J39" s="180"/>
      <c r="K39" s="180">
        <f>K38-J38</f>
        <v>0</v>
      </c>
      <c r="L39" s="180">
        <f>L38-K38</f>
        <v>43055.217391304344</v>
      </c>
      <c r="M39" s="181">
        <f>M38-L38</f>
        <v>36570.589060308565</v>
      </c>
      <c r="N39" s="181"/>
    </row>
    <row r="40" spans="1:14" ht="24">
      <c r="A40" s="50"/>
      <c r="B40" s="50"/>
      <c r="C40" s="167" t="s">
        <v>5</v>
      </c>
      <c r="D40" s="168" t="s">
        <v>29</v>
      </c>
      <c r="E40" s="169" t="s">
        <v>64</v>
      </c>
      <c r="F40" s="168"/>
      <c r="G40" s="168" t="s">
        <v>145</v>
      </c>
      <c r="H40" s="170" t="s">
        <v>146</v>
      </c>
      <c r="I40" s="171" t="s">
        <v>210</v>
      </c>
      <c r="J40" s="172">
        <v>13</v>
      </c>
      <c r="K40" s="172">
        <v>219</v>
      </c>
      <c r="L40" s="172">
        <v>30</v>
      </c>
      <c r="M40" s="173">
        <v>11</v>
      </c>
      <c r="N40" s="173"/>
    </row>
    <row r="41" spans="1:14" ht="24">
      <c r="A41" s="50"/>
      <c r="B41" s="50"/>
      <c r="C41" s="167" t="s">
        <v>5</v>
      </c>
      <c r="D41" s="168" t="s">
        <v>29</v>
      </c>
      <c r="E41" s="169" t="s">
        <v>64</v>
      </c>
      <c r="F41" s="168"/>
      <c r="G41" s="168" t="s">
        <v>145</v>
      </c>
      <c r="H41" s="170" t="s">
        <v>146</v>
      </c>
      <c r="I41" s="170" t="s">
        <v>211</v>
      </c>
      <c r="J41" s="217">
        <v>960000</v>
      </c>
      <c r="K41" s="217">
        <v>10000000</v>
      </c>
      <c r="L41" s="217">
        <v>3000000</v>
      </c>
      <c r="M41" s="218">
        <v>1000000</v>
      </c>
      <c r="N41" s="218">
        <v>0</v>
      </c>
    </row>
    <row r="42" spans="1:14" ht="24">
      <c r="A42" s="50"/>
      <c r="B42" s="50"/>
      <c r="C42" s="167" t="s">
        <v>5</v>
      </c>
      <c r="D42" s="168" t="s">
        <v>29</v>
      </c>
      <c r="E42" s="169" t="s">
        <v>64</v>
      </c>
      <c r="F42" s="168"/>
      <c r="G42" s="168" t="s">
        <v>145</v>
      </c>
      <c r="H42" s="170" t="s">
        <v>146</v>
      </c>
      <c r="I42" s="170" t="s">
        <v>212</v>
      </c>
      <c r="J42" s="217">
        <f t="shared" ref="J42:L42" si="14">J41/J40</f>
        <v>73846.153846153844</v>
      </c>
      <c r="K42" s="217">
        <f t="shared" si="14"/>
        <v>45662.100456621003</v>
      </c>
      <c r="L42" s="217">
        <f t="shared" si="14"/>
        <v>100000</v>
      </c>
      <c r="M42" s="218">
        <f>M41/M40</f>
        <v>90909.090909090912</v>
      </c>
      <c r="N42" s="218">
        <v>0</v>
      </c>
    </row>
    <row r="43" spans="1:14" ht="24">
      <c r="A43" s="50"/>
      <c r="B43" s="50"/>
      <c r="C43" s="167"/>
      <c r="D43" s="168"/>
      <c r="E43" s="169" t="s">
        <v>64</v>
      </c>
      <c r="F43" s="168"/>
      <c r="G43" s="168"/>
      <c r="H43" s="174" t="s">
        <v>213</v>
      </c>
      <c r="I43" s="259"/>
      <c r="J43" s="257"/>
      <c r="K43" s="257">
        <f>K42-J42</f>
        <v>-28184.053389532841</v>
      </c>
      <c r="L43" s="257">
        <f>L42-K42</f>
        <v>54337.899543378997</v>
      </c>
      <c r="M43" s="258">
        <f>M42-L42</f>
        <v>-9090.9090909090883</v>
      </c>
      <c r="N43" s="258"/>
    </row>
    <row r="44" spans="1:14" ht="24">
      <c r="A44" s="50"/>
      <c r="B44" s="50"/>
      <c r="C44" s="167" t="s">
        <v>5</v>
      </c>
      <c r="D44" s="168" t="s">
        <v>29</v>
      </c>
      <c r="E44" s="169" t="s">
        <v>64</v>
      </c>
      <c r="F44" s="168"/>
      <c r="G44" s="168" t="s">
        <v>145</v>
      </c>
      <c r="H44" s="170" t="s">
        <v>146</v>
      </c>
      <c r="I44" s="171" t="s">
        <v>214</v>
      </c>
      <c r="J44" s="172">
        <v>0</v>
      </c>
      <c r="K44" s="172">
        <v>219</v>
      </c>
      <c r="L44" s="172">
        <v>0</v>
      </c>
      <c r="M44" s="173">
        <v>0</v>
      </c>
      <c r="N44" s="173"/>
    </row>
    <row r="45" spans="1:14" ht="24">
      <c r="A45" s="50"/>
      <c r="B45" s="50"/>
      <c r="C45" s="167" t="s">
        <v>5</v>
      </c>
      <c r="D45" s="168" t="s">
        <v>29</v>
      </c>
      <c r="E45" s="169" t="s">
        <v>64</v>
      </c>
      <c r="F45" s="168"/>
      <c r="G45" s="168" t="s">
        <v>145</v>
      </c>
      <c r="H45" s="170" t="s">
        <v>146</v>
      </c>
      <c r="I45" s="170" t="s">
        <v>215</v>
      </c>
      <c r="J45" s="217">
        <v>0</v>
      </c>
      <c r="K45" s="217">
        <v>7300000</v>
      </c>
      <c r="L45" s="217">
        <v>0</v>
      </c>
      <c r="M45" s="218">
        <v>0</v>
      </c>
      <c r="N45" s="218"/>
    </row>
    <row r="46" spans="1:14" ht="23.25" customHeight="1">
      <c r="A46" s="50"/>
      <c r="B46" s="50"/>
      <c r="C46" s="167" t="s">
        <v>5</v>
      </c>
      <c r="D46" s="168" t="s">
        <v>29</v>
      </c>
      <c r="E46" s="169" t="s">
        <v>64</v>
      </c>
      <c r="F46" s="168"/>
      <c r="G46" s="168" t="s">
        <v>145</v>
      </c>
      <c r="H46" s="170" t="s">
        <v>146</v>
      </c>
      <c r="I46" s="170" t="s">
        <v>216</v>
      </c>
      <c r="J46" s="217">
        <v>0</v>
      </c>
      <c r="K46" s="217">
        <f t="shared" ref="K46" si="15">K45/K44</f>
        <v>33333.333333333336</v>
      </c>
      <c r="L46" s="217">
        <v>0</v>
      </c>
      <c r="M46" s="218">
        <v>0</v>
      </c>
      <c r="N46" s="218"/>
    </row>
    <row r="47" spans="1:14" ht="19.5" customHeight="1">
      <c r="A47" s="50"/>
      <c r="B47" s="50"/>
      <c r="C47" s="167"/>
      <c r="D47" s="168"/>
      <c r="E47" s="169" t="s">
        <v>64</v>
      </c>
      <c r="F47" s="168"/>
      <c r="G47" s="168"/>
      <c r="H47" s="174" t="s">
        <v>217</v>
      </c>
      <c r="I47" s="259"/>
      <c r="J47" s="257"/>
      <c r="K47" s="257">
        <f>K46-J46</f>
        <v>33333.333333333336</v>
      </c>
      <c r="L47" s="257">
        <f>L46-K46</f>
        <v>-33333.333333333336</v>
      </c>
      <c r="M47" s="258">
        <f>M46-L46</f>
        <v>0</v>
      </c>
      <c r="N47" s="258">
        <f>N46-M46</f>
        <v>0</v>
      </c>
    </row>
    <row r="48" spans="1:14" ht="24">
      <c r="A48" s="50"/>
      <c r="B48" s="50"/>
      <c r="C48" s="167" t="s">
        <v>5</v>
      </c>
      <c r="D48" s="168" t="s">
        <v>29</v>
      </c>
      <c r="E48" s="169" t="s">
        <v>64</v>
      </c>
      <c r="F48" s="168"/>
      <c r="G48" s="168" t="s">
        <v>145</v>
      </c>
      <c r="H48" s="170" t="s">
        <v>146</v>
      </c>
      <c r="I48" s="171" t="s">
        <v>218</v>
      </c>
      <c r="J48" s="172">
        <v>0</v>
      </c>
      <c r="K48" s="172">
        <v>4</v>
      </c>
      <c r="L48" s="172">
        <v>0</v>
      </c>
      <c r="M48" s="173">
        <v>11</v>
      </c>
      <c r="N48" s="173"/>
    </row>
    <row r="49" spans="1:14" ht="24">
      <c r="A49" s="50"/>
      <c r="B49" s="50"/>
      <c r="C49" s="167" t="s">
        <v>5</v>
      </c>
      <c r="D49" s="168" t="s">
        <v>29</v>
      </c>
      <c r="E49" s="169" t="s">
        <v>64</v>
      </c>
      <c r="F49" s="168"/>
      <c r="G49" s="168" t="s">
        <v>145</v>
      </c>
      <c r="H49" s="170" t="s">
        <v>146</v>
      </c>
      <c r="I49" s="170" t="s">
        <v>219</v>
      </c>
      <c r="J49" s="217">
        <v>0</v>
      </c>
      <c r="K49" s="217">
        <v>198000</v>
      </c>
      <c r="L49" s="217">
        <v>0</v>
      </c>
      <c r="M49" s="218">
        <v>954000</v>
      </c>
      <c r="N49" s="218"/>
    </row>
    <row r="50" spans="1:14" ht="24">
      <c r="A50" s="50"/>
      <c r="B50" s="50"/>
      <c r="C50" s="167" t="s">
        <v>5</v>
      </c>
      <c r="D50" s="168" t="s">
        <v>29</v>
      </c>
      <c r="E50" s="169" t="s">
        <v>64</v>
      </c>
      <c r="F50" s="168"/>
      <c r="G50" s="168" t="s">
        <v>145</v>
      </c>
      <c r="H50" s="170" t="s">
        <v>146</v>
      </c>
      <c r="I50" s="170" t="s">
        <v>220</v>
      </c>
      <c r="J50" s="217">
        <v>0</v>
      </c>
      <c r="K50" s="217">
        <f t="shared" ref="K50" si="16">K49/K48</f>
        <v>49500</v>
      </c>
      <c r="L50" s="217">
        <v>0</v>
      </c>
      <c r="M50" s="218">
        <f t="shared" ref="M50" si="17">M49/M48</f>
        <v>86727.272727272721</v>
      </c>
      <c r="N50" s="218"/>
    </row>
    <row r="51" spans="1:14" ht="24">
      <c r="A51" s="50"/>
      <c r="B51" s="50"/>
      <c r="C51" s="167"/>
      <c r="D51" s="168"/>
      <c r="E51" s="169" t="s">
        <v>64</v>
      </c>
      <c r="F51" s="168"/>
      <c r="G51" s="168"/>
      <c r="H51" s="178" t="s">
        <v>221</v>
      </c>
      <c r="I51" s="179"/>
      <c r="J51" s="180"/>
      <c r="K51" s="180">
        <f>K50-J50</f>
        <v>49500</v>
      </c>
      <c r="L51" s="180">
        <f>L50-K50</f>
        <v>-49500</v>
      </c>
      <c r="M51" s="181">
        <f>M50-L50</f>
        <v>86727.272727272721</v>
      </c>
      <c r="N51" s="181"/>
    </row>
    <row r="52" spans="1:14" ht="24">
      <c r="A52" s="50"/>
      <c r="B52" s="50"/>
      <c r="C52" s="167" t="s">
        <v>5</v>
      </c>
      <c r="D52" s="168" t="s">
        <v>29</v>
      </c>
      <c r="E52" s="169" t="s">
        <v>64</v>
      </c>
      <c r="F52" s="168"/>
      <c r="G52" s="168" t="s">
        <v>147</v>
      </c>
      <c r="H52" s="170" t="s">
        <v>148</v>
      </c>
      <c r="I52" s="171" t="s">
        <v>210</v>
      </c>
      <c r="J52" s="172">
        <v>0</v>
      </c>
      <c r="K52" s="172">
        <v>1</v>
      </c>
      <c r="L52" s="172">
        <v>1</v>
      </c>
      <c r="M52" s="173">
        <v>1</v>
      </c>
      <c r="N52" s="173">
        <v>1</v>
      </c>
    </row>
    <row r="53" spans="1:14" ht="24">
      <c r="A53" s="50"/>
      <c r="B53" s="50"/>
      <c r="C53" s="167" t="s">
        <v>5</v>
      </c>
      <c r="D53" s="168" t="s">
        <v>29</v>
      </c>
      <c r="E53" s="169" t="s">
        <v>64</v>
      </c>
      <c r="F53" s="168"/>
      <c r="G53" s="168" t="s">
        <v>147</v>
      </c>
      <c r="H53" s="170" t="s">
        <v>148</v>
      </c>
      <c r="I53" s="170" t="s">
        <v>211</v>
      </c>
      <c r="J53" s="217">
        <v>0</v>
      </c>
      <c r="K53" s="217">
        <v>32000000</v>
      </c>
      <c r="L53" s="217">
        <v>60000000</v>
      </c>
      <c r="M53" s="218">
        <v>67000000</v>
      </c>
      <c r="N53" s="218">
        <v>63000000</v>
      </c>
    </row>
    <row r="54" spans="1:14" ht="24">
      <c r="A54" s="50"/>
      <c r="B54" s="50"/>
      <c r="C54" s="167" t="s">
        <v>5</v>
      </c>
      <c r="D54" s="168" t="s">
        <v>29</v>
      </c>
      <c r="E54" s="169" t="s">
        <v>64</v>
      </c>
      <c r="F54" s="168"/>
      <c r="G54" s="168" t="s">
        <v>147</v>
      </c>
      <c r="H54" s="170" t="s">
        <v>148</v>
      </c>
      <c r="I54" s="170" t="s">
        <v>212</v>
      </c>
      <c r="J54" s="217">
        <v>0</v>
      </c>
      <c r="K54" s="217">
        <f t="shared" ref="K54:L54" si="18">K53/K52</f>
        <v>32000000</v>
      </c>
      <c r="L54" s="217">
        <f t="shared" si="18"/>
        <v>60000000</v>
      </c>
      <c r="M54" s="218">
        <f t="shared" ref="M54" si="19">M53/M52</f>
        <v>67000000</v>
      </c>
      <c r="N54" s="218">
        <v>63000000</v>
      </c>
    </row>
    <row r="55" spans="1:14" ht="24">
      <c r="A55" s="50"/>
      <c r="B55" s="50"/>
      <c r="C55" s="167"/>
      <c r="D55" s="168"/>
      <c r="E55" s="169" t="s">
        <v>64</v>
      </c>
      <c r="F55" s="168"/>
      <c r="G55" s="168"/>
      <c r="H55" s="174" t="s">
        <v>213</v>
      </c>
      <c r="I55" s="259"/>
      <c r="J55" s="257"/>
      <c r="K55" s="257">
        <f>K54-J54</f>
        <v>32000000</v>
      </c>
      <c r="L55" s="257">
        <f>L54-K54</f>
        <v>28000000</v>
      </c>
      <c r="M55" s="258">
        <f>M54-L54</f>
        <v>7000000</v>
      </c>
      <c r="N55" s="258">
        <f>N54-M54</f>
        <v>-4000000</v>
      </c>
    </row>
    <row r="56" spans="1:14" ht="24">
      <c r="A56" s="50"/>
      <c r="B56" s="50"/>
      <c r="C56" s="167" t="s">
        <v>5</v>
      </c>
      <c r="D56" s="168" t="s">
        <v>29</v>
      </c>
      <c r="E56" s="169" t="s">
        <v>64</v>
      </c>
      <c r="F56" s="168"/>
      <c r="G56" s="168" t="s">
        <v>147</v>
      </c>
      <c r="H56" s="170" t="s">
        <v>148</v>
      </c>
      <c r="I56" s="171" t="s">
        <v>214</v>
      </c>
      <c r="J56" s="172">
        <v>1</v>
      </c>
      <c r="K56" s="172">
        <v>1</v>
      </c>
      <c r="L56" s="172">
        <v>1</v>
      </c>
      <c r="M56" s="173">
        <v>1</v>
      </c>
      <c r="N56" s="173"/>
    </row>
    <row r="57" spans="1:14" ht="24">
      <c r="A57" s="50"/>
      <c r="B57" s="50"/>
      <c r="C57" s="167" t="s">
        <v>5</v>
      </c>
      <c r="D57" s="168" t="s">
        <v>29</v>
      </c>
      <c r="E57" s="169" t="s">
        <v>64</v>
      </c>
      <c r="F57" s="168"/>
      <c r="G57" s="168" t="s">
        <v>147</v>
      </c>
      <c r="H57" s="170" t="s">
        <v>148</v>
      </c>
      <c r="I57" s="170" t="s">
        <v>215</v>
      </c>
      <c r="J57" s="217">
        <v>960000</v>
      </c>
      <c r="K57" s="217">
        <v>3960000</v>
      </c>
      <c r="L57" s="217">
        <v>12000000</v>
      </c>
      <c r="M57" s="218">
        <v>30000000</v>
      </c>
      <c r="N57" s="218">
        <v>63000000</v>
      </c>
    </row>
    <row r="58" spans="1:14" ht="24">
      <c r="A58" s="50"/>
      <c r="B58" s="50"/>
      <c r="C58" s="167" t="s">
        <v>5</v>
      </c>
      <c r="D58" s="168" t="s">
        <v>29</v>
      </c>
      <c r="E58" s="169" t="s">
        <v>64</v>
      </c>
      <c r="F58" s="168"/>
      <c r="G58" s="168" t="s">
        <v>147</v>
      </c>
      <c r="H58" s="170" t="s">
        <v>148</v>
      </c>
      <c r="I58" s="170" t="s">
        <v>216</v>
      </c>
      <c r="J58" s="217">
        <f t="shared" ref="J58:L58" si="20">J57/J56</f>
        <v>960000</v>
      </c>
      <c r="K58" s="217">
        <f t="shared" si="20"/>
        <v>3960000</v>
      </c>
      <c r="L58" s="217">
        <f t="shared" si="20"/>
        <v>12000000</v>
      </c>
      <c r="M58" s="218">
        <f t="shared" ref="M58" si="21">M57/M56</f>
        <v>30000000</v>
      </c>
      <c r="N58" s="218">
        <v>63000000</v>
      </c>
    </row>
    <row r="59" spans="1:14" ht="36">
      <c r="A59" s="50"/>
      <c r="B59" s="50"/>
      <c r="C59" s="167"/>
      <c r="D59" s="168"/>
      <c r="E59" s="169" t="s">
        <v>64</v>
      </c>
      <c r="F59" s="168"/>
      <c r="G59" s="168"/>
      <c r="H59" s="174" t="s">
        <v>217</v>
      </c>
      <c r="I59" s="175"/>
      <c r="J59" s="257"/>
      <c r="K59" s="257">
        <f>K58-J58</f>
        <v>3000000</v>
      </c>
      <c r="L59" s="257">
        <f>L58-K58</f>
        <v>8040000</v>
      </c>
      <c r="M59" s="258">
        <f>M58-L58</f>
        <v>18000000</v>
      </c>
      <c r="N59" s="258">
        <f>N58-M58</f>
        <v>33000000</v>
      </c>
    </row>
    <row r="60" spans="1:14" ht="24">
      <c r="A60" s="50"/>
      <c r="B60" s="50"/>
      <c r="C60" s="167" t="s">
        <v>5</v>
      </c>
      <c r="D60" s="168" t="s">
        <v>29</v>
      </c>
      <c r="E60" s="169" t="s">
        <v>64</v>
      </c>
      <c r="F60" s="168"/>
      <c r="G60" s="168" t="s">
        <v>147</v>
      </c>
      <c r="H60" s="170" t="s">
        <v>148</v>
      </c>
      <c r="I60" s="171" t="s">
        <v>218</v>
      </c>
      <c r="J60" s="172">
        <v>1</v>
      </c>
      <c r="K60" s="172">
        <v>1</v>
      </c>
      <c r="L60" s="172">
        <v>1</v>
      </c>
      <c r="M60" s="173">
        <v>0</v>
      </c>
      <c r="N60" s="173">
        <v>1</v>
      </c>
    </row>
    <row r="61" spans="1:14" ht="24">
      <c r="A61" s="50"/>
      <c r="B61" s="50"/>
      <c r="C61" s="167" t="s">
        <v>5</v>
      </c>
      <c r="D61" s="168" t="s">
        <v>29</v>
      </c>
      <c r="E61" s="169" t="s">
        <v>64</v>
      </c>
      <c r="F61" s="168"/>
      <c r="G61" s="168" t="s">
        <v>147</v>
      </c>
      <c r="H61" s="170" t="s">
        <v>148</v>
      </c>
      <c r="I61" s="170" t="s">
        <v>219</v>
      </c>
      <c r="J61" s="217">
        <v>110000</v>
      </c>
      <c r="K61" s="217">
        <v>3960000</v>
      </c>
      <c r="L61" s="217">
        <v>11657461</v>
      </c>
      <c r="M61" s="218">
        <v>0</v>
      </c>
      <c r="N61" s="273">
        <v>52043346</v>
      </c>
    </row>
    <row r="62" spans="1:14" ht="24">
      <c r="A62" s="50"/>
      <c r="B62" s="50"/>
      <c r="C62" s="167" t="s">
        <v>5</v>
      </c>
      <c r="D62" s="168" t="s">
        <v>29</v>
      </c>
      <c r="E62" s="169" t="s">
        <v>64</v>
      </c>
      <c r="F62" s="168"/>
      <c r="G62" s="168" t="s">
        <v>147</v>
      </c>
      <c r="H62" s="170" t="s">
        <v>148</v>
      </c>
      <c r="I62" s="170" t="s">
        <v>220</v>
      </c>
      <c r="J62" s="217">
        <f t="shared" ref="J62:N62" si="22">J61/J60</f>
        <v>110000</v>
      </c>
      <c r="K62" s="217">
        <f t="shared" si="22"/>
        <v>3960000</v>
      </c>
      <c r="L62" s="217">
        <f t="shared" si="22"/>
        <v>11657461</v>
      </c>
      <c r="M62" s="218">
        <v>0</v>
      </c>
      <c r="N62" s="218">
        <f t="shared" si="22"/>
        <v>52043346</v>
      </c>
    </row>
    <row r="63" spans="1:14" ht="24">
      <c r="A63" s="50"/>
      <c r="B63" s="50"/>
      <c r="C63" s="167"/>
      <c r="D63" s="168"/>
      <c r="E63" s="169" t="s">
        <v>64</v>
      </c>
      <c r="F63" s="168"/>
      <c r="G63" s="168"/>
      <c r="H63" s="178" t="s">
        <v>221</v>
      </c>
      <c r="I63" s="179"/>
      <c r="J63" s="180"/>
      <c r="K63" s="220">
        <f>K62-J62</f>
        <v>3850000</v>
      </c>
      <c r="L63" s="220">
        <f>L62-K62</f>
        <v>7697461</v>
      </c>
      <c r="M63" s="220">
        <f>M62-L62</f>
        <v>-11657461</v>
      </c>
      <c r="N63" s="220">
        <f>N62-M62</f>
        <v>52043346</v>
      </c>
    </row>
    <row r="64" spans="1:14" ht="24">
      <c r="A64" s="50"/>
      <c r="B64" s="50"/>
      <c r="C64" s="167" t="s">
        <v>5</v>
      </c>
      <c r="D64" s="168" t="s">
        <v>29</v>
      </c>
      <c r="E64" s="169" t="s">
        <v>64</v>
      </c>
      <c r="F64" s="168"/>
      <c r="G64" s="168" t="s">
        <v>149</v>
      </c>
      <c r="H64" s="170" t="s">
        <v>150</v>
      </c>
      <c r="I64" s="171" t="s">
        <v>210</v>
      </c>
      <c r="J64" s="172">
        <v>62</v>
      </c>
      <c r="K64" s="172">
        <v>54</v>
      </c>
      <c r="L64" s="172">
        <v>45</v>
      </c>
      <c r="M64" s="173">
        <v>23</v>
      </c>
      <c r="N64" s="173"/>
    </row>
    <row r="65" spans="1:14" ht="24">
      <c r="A65" s="50"/>
      <c r="B65" s="50"/>
      <c r="C65" s="167" t="s">
        <v>5</v>
      </c>
      <c r="D65" s="168" t="s">
        <v>29</v>
      </c>
      <c r="E65" s="169" t="s">
        <v>64</v>
      </c>
      <c r="F65" s="168"/>
      <c r="G65" s="168" t="s">
        <v>149</v>
      </c>
      <c r="H65" s="170" t="s">
        <v>150</v>
      </c>
      <c r="I65" s="170" t="s">
        <v>211</v>
      </c>
      <c r="J65" s="217">
        <v>6040000</v>
      </c>
      <c r="K65" s="217">
        <v>3000000</v>
      </c>
      <c r="L65" s="217">
        <v>1000000</v>
      </c>
      <c r="M65" s="218">
        <v>1000000</v>
      </c>
      <c r="N65" s="218">
        <v>0</v>
      </c>
    </row>
    <row r="66" spans="1:14" ht="24">
      <c r="A66" s="50"/>
      <c r="B66" s="50"/>
      <c r="C66" s="167" t="s">
        <v>5</v>
      </c>
      <c r="D66" s="168" t="s">
        <v>29</v>
      </c>
      <c r="E66" s="169" t="s">
        <v>64</v>
      </c>
      <c r="F66" s="168"/>
      <c r="G66" s="168" t="s">
        <v>149</v>
      </c>
      <c r="H66" s="170" t="s">
        <v>150</v>
      </c>
      <c r="I66" s="170" t="s">
        <v>212</v>
      </c>
      <c r="J66" s="217">
        <f t="shared" ref="J66:L66" si="23">J65/J64</f>
        <v>97419.354838709682</v>
      </c>
      <c r="K66" s="217">
        <f t="shared" si="23"/>
        <v>55555.555555555555</v>
      </c>
      <c r="L66" s="217">
        <f t="shared" si="23"/>
        <v>22222.222222222223</v>
      </c>
      <c r="M66" s="218">
        <f t="shared" ref="M66" si="24">M65/M64</f>
        <v>43478.260869565216</v>
      </c>
      <c r="N66" s="218">
        <v>0</v>
      </c>
    </row>
    <row r="67" spans="1:14" ht="24">
      <c r="A67" s="50"/>
      <c r="B67" s="50"/>
      <c r="C67" s="167"/>
      <c r="D67" s="168"/>
      <c r="E67" s="169" t="s">
        <v>64</v>
      </c>
      <c r="F67" s="168"/>
      <c r="G67" s="168"/>
      <c r="H67" s="174" t="s">
        <v>213</v>
      </c>
      <c r="I67" s="175"/>
      <c r="J67" s="257"/>
      <c r="K67" s="257">
        <f>K66-J66</f>
        <v>-41863.799283154127</v>
      </c>
      <c r="L67" s="257">
        <f>L66-K66</f>
        <v>-33333.333333333328</v>
      </c>
      <c r="M67" s="258">
        <f>M66-L66</f>
        <v>21256.038647342993</v>
      </c>
      <c r="N67" s="258"/>
    </row>
    <row r="68" spans="1:14" ht="24">
      <c r="A68" s="50"/>
      <c r="B68" s="50"/>
      <c r="C68" s="167" t="s">
        <v>5</v>
      </c>
      <c r="D68" s="168" t="s">
        <v>29</v>
      </c>
      <c r="E68" s="169" t="s">
        <v>64</v>
      </c>
      <c r="F68" s="168"/>
      <c r="G68" s="168" t="s">
        <v>149</v>
      </c>
      <c r="H68" s="170" t="s">
        <v>150</v>
      </c>
      <c r="I68" s="171" t="s">
        <v>214</v>
      </c>
      <c r="J68" s="172">
        <v>62</v>
      </c>
      <c r="K68" s="172">
        <v>54</v>
      </c>
      <c r="L68" s="172">
        <v>45</v>
      </c>
      <c r="M68" s="173">
        <v>23</v>
      </c>
      <c r="N68" s="173">
        <v>0</v>
      </c>
    </row>
    <row r="69" spans="1:14" ht="24">
      <c r="A69" s="50"/>
      <c r="B69" s="50"/>
      <c r="C69" s="167" t="s">
        <v>5</v>
      </c>
      <c r="D69" s="168" t="s">
        <v>29</v>
      </c>
      <c r="E69" s="169" t="s">
        <v>64</v>
      </c>
      <c r="F69" s="168"/>
      <c r="G69" s="168" t="s">
        <v>149</v>
      </c>
      <c r="H69" s="170" t="s">
        <v>150</v>
      </c>
      <c r="I69" s="170" t="s">
        <v>215</v>
      </c>
      <c r="J69" s="217">
        <v>6040000</v>
      </c>
      <c r="K69" s="217">
        <v>5360000</v>
      </c>
      <c r="L69" s="217">
        <v>2000000</v>
      </c>
      <c r="M69" s="218">
        <v>1000000</v>
      </c>
      <c r="N69" s="218">
        <v>0</v>
      </c>
    </row>
    <row r="70" spans="1:14" ht="24">
      <c r="A70" s="50"/>
      <c r="B70" s="50"/>
      <c r="C70" s="167" t="s">
        <v>5</v>
      </c>
      <c r="D70" s="168" t="s">
        <v>29</v>
      </c>
      <c r="E70" s="169" t="s">
        <v>64</v>
      </c>
      <c r="F70" s="168"/>
      <c r="G70" s="168" t="s">
        <v>149</v>
      </c>
      <c r="H70" s="170" t="s">
        <v>150</v>
      </c>
      <c r="I70" s="170" t="s">
        <v>216</v>
      </c>
      <c r="J70" s="217">
        <f t="shared" ref="J70:L70" si="25">J69/J68</f>
        <v>97419.354838709682</v>
      </c>
      <c r="K70" s="217">
        <f t="shared" si="25"/>
        <v>99259.259259259255</v>
      </c>
      <c r="L70" s="217">
        <f t="shared" si="25"/>
        <v>44444.444444444445</v>
      </c>
      <c r="M70" s="218">
        <f t="shared" ref="M70" si="26">M69/M68</f>
        <v>43478.260869565216</v>
      </c>
      <c r="N70" s="218">
        <v>0</v>
      </c>
    </row>
    <row r="71" spans="1:14" ht="36">
      <c r="A71" s="50"/>
      <c r="B71" s="50"/>
      <c r="C71" s="167"/>
      <c r="D71" s="168"/>
      <c r="E71" s="169" t="s">
        <v>64</v>
      </c>
      <c r="F71" s="168"/>
      <c r="G71" s="168"/>
      <c r="H71" s="174" t="s">
        <v>217</v>
      </c>
      <c r="I71" s="175"/>
      <c r="J71" s="176"/>
      <c r="K71" s="176">
        <f>K70-J70</f>
        <v>1839.9044205495738</v>
      </c>
      <c r="L71" s="176">
        <f>L70-K70</f>
        <v>-54814.81481481481</v>
      </c>
      <c r="M71" s="177">
        <f>M70-L70</f>
        <v>-966.18357487922913</v>
      </c>
      <c r="N71" s="177"/>
    </row>
    <row r="72" spans="1:14" ht="24">
      <c r="A72" s="50"/>
      <c r="B72" s="50"/>
      <c r="C72" s="167" t="s">
        <v>5</v>
      </c>
      <c r="D72" s="168" t="s">
        <v>29</v>
      </c>
      <c r="E72" s="169" t="s">
        <v>64</v>
      </c>
      <c r="F72" s="168"/>
      <c r="G72" s="168" t="s">
        <v>149</v>
      </c>
      <c r="H72" s="170" t="s">
        <v>150</v>
      </c>
      <c r="I72" s="171" t="s">
        <v>218</v>
      </c>
      <c r="J72" s="172">
        <v>62</v>
      </c>
      <c r="K72" s="172">
        <v>50</v>
      </c>
      <c r="L72" s="172">
        <v>32</v>
      </c>
      <c r="M72" s="173">
        <v>11</v>
      </c>
      <c r="N72" s="173">
        <v>0</v>
      </c>
    </row>
    <row r="73" spans="1:14" ht="24">
      <c r="A73" s="50"/>
      <c r="B73" s="50"/>
      <c r="C73" s="167" t="s">
        <v>5</v>
      </c>
      <c r="D73" s="168" t="s">
        <v>29</v>
      </c>
      <c r="E73" s="169" t="s">
        <v>64</v>
      </c>
      <c r="F73" s="168"/>
      <c r="G73" s="168" t="s">
        <v>149</v>
      </c>
      <c r="H73" s="170" t="s">
        <v>150</v>
      </c>
      <c r="I73" s="170" t="s">
        <v>219</v>
      </c>
      <c r="J73" s="217">
        <v>5950800</v>
      </c>
      <c r="K73" s="217">
        <v>2852400</v>
      </c>
      <c r="L73" s="217">
        <v>1753200</v>
      </c>
      <c r="M73" s="218">
        <v>954000</v>
      </c>
      <c r="N73" s="218">
        <v>0</v>
      </c>
    </row>
    <row r="74" spans="1:14" ht="24">
      <c r="A74" s="50"/>
      <c r="B74" s="50"/>
      <c r="C74" s="167" t="s">
        <v>5</v>
      </c>
      <c r="D74" s="168" t="s">
        <v>29</v>
      </c>
      <c r="E74" s="169" t="s">
        <v>64</v>
      </c>
      <c r="F74" s="168"/>
      <c r="G74" s="168" t="s">
        <v>149</v>
      </c>
      <c r="H74" s="170" t="s">
        <v>150</v>
      </c>
      <c r="I74" s="170" t="s">
        <v>220</v>
      </c>
      <c r="J74" s="217">
        <f t="shared" ref="J74:L74" si="27">J73/J72</f>
        <v>95980.645161290318</v>
      </c>
      <c r="K74" s="217">
        <f t="shared" si="27"/>
        <v>57048</v>
      </c>
      <c r="L74" s="217">
        <f t="shared" si="27"/>
        <v>54787.5</v>
      </c>
      <c r="M74" s="218">
        <f t="shared" ref="M74" si="28">M73/M72</f>
        <v>86727.272727272721</v>
      </c>
      <c r="N74" s="218">
        <v>0</v>
      </c>
    </row>
    <row r="75" spans="1:14" ht="24">
      <c r="A75" s="50"/>
      <c r="B75" s="50"/>
      <c r="C75" s="167"/>
      <c r="D75" s="168"/>
      <c r="E75" s="169" t="s">
        <v>64</v>
      </c>
      <c r="F75" s="168"/>
      <c r="G75" s="168"/>
      <c r="H75" s="178" t="s">
        <v>221</v>
      </c>
      <c r="I75" s="179"/>
      <c r="J75" s="180"/>
      <c r="K75" s="180">
        <f>K74-J74</f>
        <v>-38932.645161290318</v>
      </c>
      <c r="L75" s="180">
        <f>L74-K74</f>
        <v>-2260.5</v>
      </c>
      <c r="M75" s="181">
        <f>M74-L74</f>
        <v>31939.772727272721</v>
      </c>
      <c r="N75" s="181"/>
    </row>
    <row r="76" spans="1:14" ht="24">
      <c r="A76" s="50"/>
      <c r="B76" s="50"/>
      <c r="C76" s="167" t="s">
        <v>5</v>
      </c>
      <c r="D76" s="168" t="s">
        <v>29</v>
      </c>
      <c r="E76" s="169" t="s">
        <v>64</v>
      </c>
      <c r="F76" s="168"/>
      <c r="G76" s="168" t="s">
        <v>224</v>
      </c>
      <c r="H76" s="170" t="s">
        <v>225</v>
      </c>
      <c r="I76" s="171" t="s">
        <v>210</v>
      </c>
      <c r="J76" s="172">
        <v>0</v>
      </c>
      <c r="K76" s="172">
        <v>1</v>
      </c>
      <c r="L76" s="172">
        <v>0</v>
      </c>
      <c r="M76" s="173">
        <v>0</v>
      </c>
      <c r="N76" s="173">
        <v>2</v>
      </c>
    </row>
    <row r="77" spans="1:14" ht="24">
      <c r="A77" s="50"/>
      <c r="B77" s="50"/>
      <c r="C77" s="167" t="s">
        <v>5</v>
      </c>
      <c r="D77" s="168" t="s">
        <v>29</v>
      </c>
      <c r="E77" s="169" t="s">
        <v>64</v>
      </c>
      <c r="F77" s="168"/>
      <c r="G77" s="168" t="s">
        <v>224</v>
      </c>
      <c r="H77" s="170" t="s">
        <v>225</v>
      </c>
      <c r="I77" s="170" t="s">
        <v>211</v>
      </c>
      <c r="J77" s="217">
        <v>0</v>
      </c>
      <c r="K77" s="217">
        <v>7000000</v>
      </c>
      <c r="L77" s="217">
        <v>0</v>
      </c>
      <c r="M77" s="218">
        <v>0</v>
      </c>
      <c r="N77" s="218">
        <v>10000000</v>
      </c>
    </row>
    <row r="78" spans="1:14" ht="24">
      <c r="A78" s="50"/>
      <c r="B78" s="50"/>
      <c r="C78" s="167" t="s">
        <v>5</v>
      </c>
      <c r="D78" s="168" t="s">
        <v>29</v>
      </c>
      <c r="E78" s="169" t="s">
        <v>64</v>
      </c>
      <c r="F78" s="168"/>
      <c r="G78" s="168" t="s">
        <v>224</v>
      </c>
      <c r="H78" s="170" t="s">
        <v>225</v>
      </c>
      <c r="I78" s="170" t="s">
        <v>212</v>
      </c>
      <c r="J78" s="217">
        <v>0</v>
      </c>
      <c r="K78" s="217">
        <f t="shared" ref="K78" si="29">K77/K76</f>
        <v>7000000</v>
      </c>
      <c r="L78" s="217">
        <v>0</v>
      </c>
      <c r="M78" s="218">
        <v>0</v>
      </c>
      <c r="N78" s="218">
        <v>10000000</v>
      </c>
    </row>
    <row r="79" spans="1:14" ht="24">
      <c r="A79" s="50"/>
      <c r="B79" s="50"/>
      <c r="C79" s="167"/>
      <c r="D79" s="168"/>
      <c r="E79" s="169" t="s">
        <v>64</v>
      </c>
      <c r="F79" s="168"/>
      <c r="G79" s="168"/>
      <c r="H79" s="174" t="s">
        <v>213</v>
      </c>
      <c r="I79" s="259"/>
      <c r="J79" s="257"/>
      <c r="K79" s="257">
        <f>K78-J78</f>
        <v>7000000</v>
      </c>
      <c r="L79" s="257">
        <f>L78-K78</f>
        <v>-7000000</v>
      </c>
      <c r="M79" s="258">
        <f>M78-L78</f>
        <v>0</v>
      </c>
      <c r="N79" s="258">
        <f>N78-M78</f>
        <v>10000000</v>
      </c>
    </row>
    <row r="80" spans="1:14" ht="24">
      <c r="A80" s="50"/>
      <c r="B80" s="50"/>
      <c r="C80" s="167" t="s">
        <v>5</v>
      </c>
      <c r="D80" s="168" t="s">
        <v>29</v>
      </c>
      <c r="E80" s="169" t="s">
        <v>64</v>
      </c>
      <c r="F80" s="168"/>
      <c r="G80" s="168" t="s">
        <v>224</v>
      </c>
      <c r="H80" s="170" t="s">
        <v>225</v>
      </c>
      <c r="I80" s="171" t="s">
        <v>214</v>
      </c>
      <c r="J80" s="172">
        <v>0</v>
      </c>
      <c r="K80" s="172">
        <v>1</v>
      </c>
      <c r="L80" s="172">
        <v>0</v>
      </c>
      <c r="M80" s="173">
        <v>0</v>
      </c>
      <c r="N80" s="173">
        <v>2</v>
      </c>
    </row>
    <row r="81" spans="1:14" ht="24">
      <c r="A81" s="50"/>
      <c r="B81" s="50"/>
      <c r="C81" s="167" t="s">
        <v>5</v>
      </c>
      <c r="D81" s="168" t="s">
        <v>29</v>
      </c>
      <c r="E81" s="169" t="s">
        <v>64</v>
      </c>
      <c r="F81" s="168"/>
      <c r="G81" s="168" t="s">
        <v>224</v>
      </c>
      <c r="H81" s="170" t="s">
        <v>225</v>
      </c>
      <c r="I81" s="170" t="s">
        <v>215</v>
      </c>
      <c r="J81" s="217">
        <v>0</v>
      </c>
      <c r="K81" s="217">
        <v>7080000</v>
      </c>
      <c r="L81" s="217">
        <v>0</v>
      </c>
      <c r="M81" s="218">
        <v>0</v>
      </c>
      <c r="N81" s="218">
        <v>10000000</v>
      </c>
    </row>
    <row r="82" spans="1:14" ht="24">
      <c r="A82" s="50"/>
      <c r="B82" s="50"/>
      <c r="C82" s="167" t="s">
        <v>5</v>
      </c>
      <c r="D82" s="168" t="s">
        <v>29</v>
      </c>
      <c r="E82" s="169" t="s">
        <v>64</v>
      </c>
      <c r="F82" s="168"/>
      <c r="G82" s="168" t="s">
        <v>224</v>
      </c>
      <c r="H82" s="170" t="s">
        <v>225</v>
      </c>
      <c r="I82" s="170" t="s">
        <v>216</v>
      </c>
      <c r="J82" s="217">
        <v>0</v>
      </c>
      <c r="K82" s="217">
        <f t="shared" ref="K82" si="30">K81/K80</f>
        <v>7080000</v>
      </c>
      <c r="L82" s="217">
        <v>0</v>
      </c>
      <c r="M82" s="218">
        <v>0</v>
      </c>
      <c r="N82" s="218">
        <v>10000000</v>
      </c>
    </row>
    <row r="83" spans="1:14" ht="36">
      <c r="A83" s="50"/>
      <c r="B83" s="50"/>
      <c r="C83" s="167"/>
      <c r="D83" s="168"/>
      <c r="E83" s="169" t="s">
        <v>64</v>
      </c>
      <c r="F83" s="168"/>
      <c r="G83" s="168"/>
      <c r="H83" s="174" t="s">
        <v>217</v>
      </c>
      <c r="I83" s="259"/>
      <c r="J83" s="257"/>
      <c r="K83" s="257">
        <f>K82-J82</f>
        <v>7080000</v>
      </c>
      <c r="L83" s="257">
        <f>L82-K82</f>
        <v>-7080000</v>
      </c>
      <c r="M83" s="258">
        <f>M82-L82</f>
        <v>0</v>
      </c>
      <c r="N83" s="258">
        <f>N82-M82</f>
        <v>10000000</v>
      </c>
    </row>
    <row r="84" spans="1:14" ht="24">
      <c r="A84" s="50"/>
      <c r="B84" s="50"/>
      <c r="C84" s="167" t="s">
        <v>5</v>
      </c>
      <c r="D84" s="168" t="s">
        <v>29</v>
      </c>
      <c r="E84" s="169" t="s">
        <v>64</v>
      </c>
      <c r="F84" s="168"/>
      <c r="G84" s="168" t="s">
        <v>224</v>
      </c>
      <c r="H84" s="170" t="s">
        <v>225</v>
      </c>
      <c r="I84" s="171" t="s">
        <v>218</v>
      </c>
      <c r="J84" s="172">
        <v>0</v>
      </c>
      <c r="K84" s="172">
        <v>1</v>
      </c>
      <c r="L84" s="172">
        <v>0</v>
      </c>
      <c r="M84" s="173">
        <v>0</v>
      </c>
      <c r="N84" s="173">
        <v>2</v>
      </c>
    </row>
    <row r="85" spans="1:14" ht="24">
      <c r="A85" s="50"/>
      <c r="B85" s="50"/>
      <c r="C85" s="167" t="s">
        <v>5</v>
      </c>
      <c r="D85" s="168" t="s">
        <v>29</v>
      </c>
      <c r="E85" s="169" t="s">
        <v>64</v>
      </c>
      <c r="F85" s="168"/>
      <c r="G85" s="168" t="s">
        <v>224</v>
      </c>
      <c r="H85" s="170" t="s">
        <v>225</v>
      </c>
      <c r="I85" s="170" t="s">
        <v>219</v>
      </c>
      <c r="J85" s="217">
        <v>0</v>
      </c>
      <c r="K85" s="217">
        <v>7080000</v>
      </c>
      <c r="L85" s="217">
        <v>0</v>
      </c>
      <c r="M85" s="218">
        <v>0</v>
      </c>
      <c r="N85" s="218">
        <v>6492000</v>
      </c>
    </row>
    <row r="86" spans="1:14" ht="24">
      <c r="A86" s="50"/>
      <c r="B86" s="50"/>
      <c r="C86" s="167" t="s">
        <v>5</v>
      </c>
      <c r="D86" s="168" t="s">
        <v>29</v>
      </c>
      <c r="E86" s="169" t="s">
        <v>64</v>
      </c>
      <c r="F86" s="168"/>
      <c r="G86" s="168" t="s">
        <v>224</v>
      </c>
      <c r="H86" s="170" t="s">
        <v>225</v>
      </c>
      <c r="I86" s="170" t="s">
        <v>220</v>
      </c>
      <c r="J86" s="217">
        <v>0</v>
      </c>
      <c r="K86" s="217">
        <f t="shared" ref="K86" si="31">K85/K84</f>
        <v>7080000</v>
      </c>
      <c r="L86" s="217">
        <v>0</v>
      </c>
      <c r="M86" s="218">
        <v>0</v>
      </c>
      <c r="N86" s="218">
        <v>6492000</v>
      </c>
    </row>
    <row r="87" spans="1:14" ht="24">
      <c r="A87" s="50"/>
      <c r="B87" s="50"/>
      <c r="C87" s="167"/>
      <c r="D87" s="168"/>
      <c r="E87" s="169"/>
      <c r="F87" s="168"/>
      <c r="G87" s="168"/>
      <c r="H87" s="178" t="s">
        <v>221</v>
      </c>
      <c r="I87" s="260"/>
      <c r="J87" s="220"/>
      <c r="K87" s="220">
        <f>K86-J86</f>
        <v>7080000</v>
      </c>
      <c r="L87" s="220"/>
      <c r="M87" s="221">
        <f>M86-L86</f>
        <v>0</v>
      </c>
      <c r="N87" s="221">
        <f>N86-M86</f>
        <v>6492000</v>
      </c>
    </row>
    <row r="88" spans="1:14" ht="13.5" customHeight="1">
      <c r="A88" s="50"/>
      <c r="B88" s="300"/>
      <c r="C88" s="300"/>
      <c r="D88" s="300"/>
      <c r="E88" s="50"/>
      <c r="F88" s="50"/>
      <c r="G88" s="50"/>
      <c r="H88" s="50"/>
      <c r="I88" s="50"/>
      <c r="J88" s="50"/>
      <c r="K88" s="50"/>
      <c r="L88" s="50"/>
      <c r="M88" s="50"/>
      <c r="N88" s="50"/>
    </row>
    <row r="89" spans="1:14" ht="18.75" customHeight="1">
      <c r="A89" s="50"/>
      <c r="B89" s="50"/>
      <c r="C89" s="50"/>
      <c r="D89" s="50"/>
      <c r="E89" s="301" t="s">
        <v>92</v>
      </c>
      <c r="F89" s="26" t="s">
        <v>61</v>
      </c>
      <c r="G89" s="277" t="s">
        <v>93</v>
      </c>
      <c r="H89" s="277"/>
      <c r="I89" s="301" t="s">
        <v>60</v>
      </c>
      <c r="J89" s="130" t="s">
        <v>61</v>
      </c>
      <c r="K89" s="311" t="s">
        <v>65</v>
      </c>
      <c r="L89" s="311"/>
      <c r="M89" s="311"/>
      <c r="N89" s="311"/>
    </row>
    <row r="90" spans="1:14" ht="23.25" customHeight="1">
      <c r="A90" s="50"/>
      <c r="B90" s="50"/>
      <c r="C90" s="50"/>
      <c r="D90" s="50"/>
      <c r="E90" s="301"/>
      <c r="F90" s="26" t="s">
        <v>62</v>
      </c>
      <c r="G90" s="278"/>
      <c r="H90" s="278"/>
      <c r="I90" s="301"/>
      <c r="J90" s="130" t="s">
        <v>62</v>
      </c>
      <c r="K90" s="311"/>
      <c r="L90" s="311"/>
      <c r="M90" s="311"/>
      <c r="N90" s="311"/>
    </row>
    <row r="91" spans="1:14" ht="24.75" customHeight="1">
      <c r="A91" s="50"/>
      <c r="B91" s="50"/>
      <c r="C91" s="50"/>
      <c r="D91" s="50"/>
      <c r="E91" s="301"/>
      <c r="F91" s="26" t="s">
        <v>63</v>
      </c>
      <c r="G91" s="277" t="s">
        <v>274</v>
      </c>
      <c r="H91" s="277"/>
      <c r="I91" s="301"/>
      <c r="J91" s="130" t="s">
        <v>63</v>
      </c>
      <c r="K91" s="311" t="s">
        <v>273</v>
      </c>
      <c r="L91" s="311"/>
      <c r="M91" s="311"/>
      <c r="N91" s="311"/>
    </row>
    <row r="92" spans="1:14">
      <c r="A92" s="50"/>
      <c r="B92" s="50"/>
      <c r="C92" s="300"/>
      <c r="D92" s="300"/>
      <c r="E92" s="50"/>
      <c r="F92" s="50"/>
      <c r="G92" s="50"/>
      <c r="H92" s="50"/>
      <c r="I92" s="50"/>
      <c r="J92" s="50"/>
      <c r="K92" s="50"/>
      <c r="L92" s="50"/>
      <c r="M92" s="50"/>
      <c r="N92" s="50"/>
    </row>
  </sheetData>
  <mergeCells count="12">
    <mergeCell ref="C92:D92"/>
    <mergeCell ref="C2:N2"/>
    <mergeCell ref="A3:B3"/>
    <mergeCell ref="B88:D88"/>
    <mergeCell ref="E89:E91"/>
    <mergeCell ref="G89:H89"/>
    <mergeCell ref="I89:I91"/>
    <mergeCell ref="G90:H90"/>
    <mergeCell ref="G91:H91"/>
    <mergeCell ref="K89:N89"/>
    <mergeCell ref="K90:N90"/>
    <mergeCell ref="K91:N91"/>
  </mergeCells>
  <pageMargins left="0.7" right="0.7" top="0.75" bottom="0.75" header="0.3" footer="0.3"/>
  <pageSetup scale="70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B6565-8794-4EA5-A33C-BCB701A3D088}">
  <dimension ref="A1:K26"/>
  <sheetViews>
    <sheetView tabSelected="1" workbookViewId="0">
      <selection activeCell="E16" sqref="E16"/>
    </sheetView>
  </sheetViews>
  <sheetFormatPr defaultRowHeight="15"/>
  <cols>
    <col min="1" max="1" width="3.28515625" customWidth="1"/>
    <col min="2" max="2" width="24.7109375" customWidth="1"/>
    <col min="3" max="3" width="19.5703125" customWidth="1"/>
    <col min="4" max="4" width="8" customWidth="1"/>
    <col min="5" max="5" width="22.7109375" customWidth="1"/>
    <col min="6" max="6" width="10.7109375" customWidth="1"/>
    <col min="7" max="7" width="11" customWidth="1"/>
    <col min="8" max="8" width="13.28515625" customWidth="1"/>
    <col min="9" max="9" width="12.140625" customWidth="1"/>
    <col min="10" max="10" width="11.5703125" customWidth="1"/>
    <col min="11" max="11" width="8" customWidth="1"/>
    <col min="12" max="12" width="10.5703125" customWidth="1"/>
  </cols>
  <sheetData>
    <row r="1" spans="1:11">
      <c r="A1" s="50"/>
      <c r="B1" s="182"/>
      <c r="C1" s="50"/>
      <c r="D1" s="50"/>
      <c r="E1" s="50"/>
      <c r="F1" s="50"/>
      <c r="G1" s="50"/>
      <c r="H1" s="50"/>
      <c r="I1" s="50"/>
      <c r="J1" s="50"/>
      <c r="K1" s="50"/>
    </row>
    <row r="2" spans="1:11" ht="17.25">
      <c r="A2" s="50"/>
      <c r="B2" s="378" t="s">
        <v>226</v>
      </c>
      <c r="C2" s="378"/>
      <c r="D2" s="378"/>
      <c r="E2" s="378"/>
      <c r="F2" s="378"/>
      <c r="G2" s="378"/>
      <c r="H2" s="378"/>
      <c r="I2" s="378"/>
      <c r="J2" s="378"/>
      <c r="K2" s="378"/>
    </row>
    <row r="3" spans="1:11" ht="18" thickBot="1">
      <c r="A3" s="50"/>
      <c r="B3" s="379" t="s">
        <v>270</v>
      </c>
      <c r="C3" s="379"/>
      <c r="D3" s="379"/>
      <c r="E3" s="379"/>
      <c r="F3" s="379"/>
      <c r="G3" s="50"/>
      <c r="H3" s="50"/>
      <c r="I3" s="50"/>
      <c r="J3" s="50"/>
      <c r="K3" s="50"/>
    </row>
    <row r="4" spans="1:11" ht="54" customHeight="1">
      <c r="A4" s="67"/>
      <c r="B4" s="183" t="s">
        <v>2</v>
      </c>
      <c r="C4" s="247" t="s">
        <v>3</v>
      </c>
      <c r="D4" s="261"/>
      <c r="E4" s="380" t="s">
        <v>227</v>
      </c>
      <c r="F4" s="380"/>
      <c r="G4" s="381" t="s">
        <v>5</v>
      </c>
      <c r="H4" s="381"/>
      <c r="I4" s="381"/>
      <c r="J4" s="381"/>
      <c r="K4" s="381"/>
    </row>
    <row r="5" spans="1:11" ht="39" thickBot="1">
      <c r="A5" s="50"/>
      <c r="B5" s="184" t="s">
        <v>228</v>
      </c>
      <c r="C5" s="185" t="s">
        <v>64</v>
      </c>
      <c r="D5" s="186"/>
      <c r="E5" s="382" t="s">
        <v>27</v>
      </c>
      <c r="F5" s="382"/>
      <c r="G5" s="383" t="s">
        <v>29</v>
      </c>
      <c r="H5" s="383"/>
      <c r="I5" s="383"/>
      <c r="J5" s="383"/>
      <c r="K5" s="383"/>
    </row>
    <row r="6" spans="1:11" ht="51" customHeight="1">
      <c r="A6" s="50"/>
      <c r="B6" s="187" t="s">
        <v>229</v>
      </c>
      <c r="C6" s="384" t="s">
        <v>267</v>
      </c>
      <c r="D6" s="385"/>
      <c r="E6" s="385"/>
      <c r="F6" s="385"/>
      <c r="G6" s="385"/>
      <c r="H6" s="385"/>
      <c r="I6" s="385"/>
      <c r="J6" s="385"/>
      <c r="K6" s="386"/>
    </row>
    <row r="7" spans="1:11" ht="24" customHeight="1">
      <c r="A7" s="50"/>
      <c r="B7" s="387" t="s">
        <v>230</v>
      </c>
      <c r="C7" s="387"/>
      <c r="D7" s="388" t="s">
        <v>231</v>
      </c>
      <c r="E7" s="388"/>
      <c r="F7" s="388"/>
      <c r="G7" s="388"/>
      <c r="H7" s="388"/>
      <c r="I7" s="388"/>
      <c r="J7" s="388"/>
      <c r="K7" s="388"/>
    </row>
    <row r="8" spans="1:11" ht="90" customHeight="1">
      <c r="A8" s="50"/>
      <c r="B8" s="188" t="s">
        <v>232</v>
      </c>
      <c r="C8" s="189" t="s">
        <v>233</v>
      </c>
      <c r="D8" s="190" t="s">
        <v>234</v>
      </c>
      <c r="E8" s="190" t="s">
        <v>235</v>
      </c>
      <c r="F8" s="190" t="s">
        <v>236</v>
      </c>
      <c r="G8" s="191" t="s">
        <v>264</v>
      </c>
      <c r="H8" s="191" t="s">
        <v>265</v>
      </c>
      <c r="I8" s="191" t="s">
        <v>237</v>
      </c>
      <c r="J8" s="190" t="s">
        <v>238</v>
      </c>
      <c r="K8" s="192" t="s">
        <v>239</v>
      </c>
    </row>
    <row r="9" spans="1:11" ht="17.25">
      <c r="A9" s="50"/>
      <c r="B9" s="387" t="s">
        <v>240</v>
      </c>
      <c r="C9" s="387"/>
      <c r="D9" s="364"/>
      <c r="E9" s="364"/>
      <c r="F9" s="364"/>
      <c r="G9" s="364"/>
      <c r="H9" s="364"/>
      <c r="I9" s="364"/>
      <c r="J9" s="364"/>
      <c r="K9" s="364"/>
    </row>
    <row r="10" spans="1:11" ht="31.5" customHeight="1">
      <c r="A10" s="50"/>
      <c r="B10" s="193" t="s">
        <v>241</v>
      </c>
      <c r="C10" s="375" t="s">
        <v>268</v>
      </c>
      <c r="D10" s="376"/>
      <c r="E10" s="376"/>
      <c r="F10" s="376"/>
      <c r="G10" s="376"/>
      <c r="H10" s="376"/>
      <c r="I10" s="376"/>
      <c r="J10" s="376"/>
      <c r="K10" s="377"/>
    </row>
    <row r="11" spans="1:11" ht="17.25">
      <c r="A11" s="50"/>
      <c r="B11" s="362" t="s">
        <v>242</v>
      </c>
      <c r="C11" s="362"/>
      <c r="D11" s="363"/>
      <c r="E11" s="363"/>
      <c r="F11" s="363"/>
      <c r="G11" s="363"/>
      <c r="H11" s="363"/>
      <c r="I11" s="363"/>
      <c r="J11" s="363"/>
      <c r="K11" s="363"/>
    </row>
    <row r="12" spans="1:11" ht="34.5" customHeight="1">
      <c r="A12" s="50"/>
      <c r="B12" s="188" t="s">
        <v>243</v>
      </c>
      <c r="C12" s="189" t="s">
        <v>244</v>
      </c>
      <c r="D12" s="364"/>
      <c r="E12" s="364"/>
      <c r="F12" s="364"/>
      <c r="G12" s="364"/>
      <c r="H12" s="364"/>
      <c r="I12" s="364"/>
      <c r="J12" s="364"/>
      <c r="K12" s="364"/>
    </row>
    <row r="13" spans="1:11" ht="31.5" customHeight="1">
      <c r="A13" s="50"/>
      <c r="B13" s="194" t="s">
        <v>140</v>
      </c>
      <c r="C13" s="195" t="s">
        <v>245</v>
      </c>
      <c r="D13" s="196"/>
      <c r="E13" s="197" t="s">
        <v>246</v>
      </c>
      <c r="F13" s="198">
        <v>2290</v>
      </c>
      <c r="G13" s="199">
        <v>1400</v>
      </c>
      <c r="H13" s="199">
        <v>1400</v>
      </c>
      <c r="I13" s="274">
        <v>1099</v>
      </c>
      <c r="J13" s="243">
        <f>H13-I13</f>
        <v>301</v>
      </c>
      <c r="K13" s="200">
        <f>I13/H13</f>
        <v>0.78500000000000003</v>
      </c>
    </row>
    <row r="14" spans="1:11">
      <c r="A14" s="50"/>
      <c r="B14" s="194"/>
      <c r="C14" s="195"/>
      <c r="D14" s="196"/>
      <c r="E14" s="201" t="s">
        <v>247</v>
      </c>
      <c r="F14" s="223">
        <v>202604385</v>
      </c>
      <c r="G14" s="223">
        <v>274300000</v>
      </c>
      <c r="H14" s="223">
        <v>274600000</v>
      </c>
      <c r="I14" s="223">
        <v>147537601</v>
      </c>
      <c r="J14" s="223">
        <f>H14-I14</f>
        <v>127062399</v>
      </c>
      <c r="K14" s="200">
        <f t="shared" ref="K14:K22" si="0">I14/H14</f>
        <v>0.53728186817188639</v>
      </c>
    </row>
    <row r="15" spans="1:11">
      <c r="A15" s="50"/>
      <c r="B15" s="194" t="s">
        <v>149</v>
      </c>
      <c r="C15" s="195" t="s">
        <v>248</v>
      </c>
      <c r="D15" s="196"/>
      <c r="E15" s="201" t="s">
        <v>194</v>
      </c>
      <c r="F15" s="199">
        <v>11</v>
      </c>
      <c r="G15" s="199"/>
      <c r="H15" s="199"/>
      <c r="I15" s="199"/>
      <c r="J15" s="223"/>
      <c r="K15" s="200"/>
    </row>
    <row r="16" spans="1:11">
      <c r="A16" s="50"/>
      <c r="B16" s="194"/>
      <c r="C16" s="195"/>
      <c r="D16" s="196"/>
      <c r="E16" s="201" t="s">
        <v>247</v>
      </c>
      <c r="F16" s="223">
        <v>954000</v>
      </c>
      <c r="G16" s="223"/>
      <c r="H16" s="223">
        <v>0</v>
      </c>
      <c r="I16" s="223">
        <v>0</v>
      </c>
      <c r="J16" s="223">
        <f>H16-I16</f>
        <v>0</v>
      </c>
      <c r="K16" s="200"/>
    </row>
    <row r="17" spans="1:11">
      <c r="A17" s="50"/>
      <c r="B17" s="194" t="s">
        <v>143</v>
      </c>
      <c r="C17" s="195" t="s">
        <v>249</v>
      </c>
      <c r="D17" s="196"/>
      <c r="E17" s="201" t="s">
        <v>250</v>
      </c>
      <c r="F17" s="199">
        <v>62</v>
      </c>
      <c r="G17" s="199"/>
      <c r="H17" s="199"/>
      <c r="I17" s="199"/>
      <c r="J17" s="199"/>
      <c r="K17" s="200"/>
    </row>
    <row r="18" spans="1:11">
      <c r="A18" s="50"/>
      <c r="B18" s="194"/>
      <c r="C18" s="195"/>
      <c r="D18" s="196"/>
      <c r="E18" s="201" t="s">
        <v>263</v>
      </c>
      <c r="F18" s="223">
        <v>4936800</v>
      </c>
      <c r="G18" s="199"/>
      <c r="H18" s="199"/>
      <c r="I18" s="223">
        <v>0</v>
      </c>
      <c r="J18" s="199"/>
      <c r="K18" s="200"/>
    </row>
    <row r="19" spans="1:11">
      <c r="A19" s="50"/>
      <c r="B19" s="242" t="s">
        <v>224</v>
      </c>
      <c r="C19" s="195" t="s">
        <v>261</v>
      </c>
      <c r="D19" s="196"/>
      <c r="E19" s="201" t="s">
        <v>262</v>
      </c>
      <c r="F19" s="202">
        <v>0</v>
      </c>
      <c r="G19" s="199">
        <v>2</v>
      </c>
      <c r="H19" s="199">
        <v>2</v>
      </c>
      <c r="I19" s="199">
        <v>2</v>
      </c>
      <c r="J19" s="243">
        <f>H19-I19</f>
        <v>0</v>
      </c>
      <c r="K19" s="200">
        <f t="shared" si="0"/>
        <v>1</v>
      </c>
    </row>
    <row r="20" spans="1:11">
      <c r="A20" s="50"/>
      <c r="B20" s="194"/>
      <c r="C20" s="195"/>
      <c r="D20" s="196"/>
      <c r="E20" s="201" t="s">
        <v>247</v>
      </c>
      <c r="F20" s="222">
        <v>0</v>
      </c>
      <c r="G20" s="223">
        <v>10000000</v>
      </c>
      <c r="H20" s="223">
        <v>10000000</v>
      </c>
      <c r="I20" s="223">
        <v>6492000</v>
      </c>
      <c r="J20" s="223">
        <f>H20-I20</f>
        <v>3508000</v>
      </c>
      <c r="K20" s="200">
        <f t="shared" si="0"/>
        <v>0.6492</v>
      </c>
    </row>
    <row r="21" spans="1:11">
      <c r="A21" s="50"/>
      <c r="B21" s="194" t="s">
        <v>147</v>
      </c>
      <c r="C21" s="195" t="s">
        <v>251</v>
      </c>
      <c r="D21" s="196"/>
      <c r="E21" s="201" t="s">
        <v>269</v>
      </c>
      <c r="F21" s="202">
        <v>0</v>
      </c>
      <c r="G21" s="199">
        <v>1</v>
      </c>
      <c r="H21" s="199">
        <v>1</v>
      </c>
      <c r="I21" s="199">
        <v>1</v>
      </c>
      <c r="J21" s="199">
        <f t="shared" ref="J21:J22" si="1">H21-I21</f>
        <v>0</v>
      </c>
      <c r="K21" s="200">
        <f t="shared" si="0"/>
        <v>1</v>
      </c>
    </row>
    <row r="22" spans="1:11">
      <c r="A22" s="50"/>
      <c r="B22" s="194"/>
      <c r="C22" s="195"/>
      <c r="D22" s="196"/>
      <c r="E22" s="201" t="s">
        <v>247</v>
      </c>
      <c r="F22" s="222">
        <v>0</v>
      </c>
      <c r="G22" s="223">
        <v>63000000</v>
      </c>
      <c r="H22" s="223">
        <v>63000000</v>
      </c>
      <c r="I22" s="223">
        <v>52043346</v>
      </c>
      <c r="J22" s="223">
        <f t="shared" si="1"/>
        <v>10956654</v>
      </c>
      <c r="K22" s="200">
        <f t="shared" si="0"/>
        <v>0.82608485714285718</v>
      </c>
    </row>
    <row r="23" spans="1:11">
      <c r="A23" s="50"/>
      <c r="B23" s="203"/>
      <c r="C23" s="50"/>
      <c r="D23" s="50"/>
      <c r="E23" s="50"/>
      <c r="F23" s="50"/>
      <c r="G23" s="50"/>
      <c r="H23" s="50"/>
      <c r="I23" s="50"/>
      <c r="J23" s="50"/>
      <c r="K23" s="50"/>
    </row>
    <row r="24" spans="1:11" ht="19.5" customHeight="1">
      <c r="A24" s="50"/>
      <c r="B24" s="50"/>
      <c r="C24" s="372" t="s">
        <v>92</v>
      </c>
      <c r="D24" s="204" t="s">
        <v>61</v>
      </c>
      <c r="E24" s="262" t="s">
        <v>93</v>
      </c>
      <c r="F24" s="365" t="s">
        <v>60</v>
      </c>
      <c r="G24" s="366"/>
      <c r="H24" s="225" t="s">
        <v>61</v>
      </c>
      <c r="I24" s="371" t="s">
        <v>65</v>
      </c>
      <c r="J24" s="371"/>
      <c r="K24" s="224"/>
    </row>
    <row r="25" spans="1:11" ht="21" customHeight="1">
      <c r="A25" s="50"/>
      <c r="B25" s="50"/>
      <c r="C25" s="373"/>
      <c r="D25" s="204" t="s">
        <v>62</v>
      </c>
      <c r="E25" s="204"/>
      <c r="F25" s="367"/>
      <c r="G25" s="368"/>
      <c r="H25" s="225" t="s">
        <v>62</v>
      </c>
      <c r="I25" s="371"/>
      <c r="J25" s="371"/>
      <c r="K25" s="224"/>
    </row>
    <row r="26" spans="1:11" ht="16.5" customHeight="1">
      <c r="A26" s="50"/>
      <c r="B26" s="50"/>
      <c r="C26" s="374"/>
      <c r="D26" s="204" t="s">
        <v>63</v>
      </c>
      <c r="E26" s="262" t="s">
        <v>274</v>
      </c>
      <c r="F26" s="369"/>
      <c r="G26" s="370"/>
      <c r="H26" s="225" t="s">
        <v>63</v>
      </c>
      <c r="I26" s="371" t="s">
        <v>273</v>
      </c>
      <c r="J26" s="371"/>
      <c r="K26" s="224"/>
    </row>
  </sheetData>
  <mergeCells count="20">
    <mergeCell ref="C10:K10"/>
    <mergeCell ref="B2:K2"/>
    <mergeCell ref="B3:F3"/>
    <mergeCell ref="E4:F4"/>
    <mergeCell ref="G4:K4"/>
    <mergeCell ref="E5:F5"/>
    <mergeCell ref="G5:K5"/>
    <mergeCell ref="C6:K6"/>
    <mergeCell ref="B7:C7"/>
    <mergeCell ref="D7:K7"/>
    <mergeCell ref="B9:C9"/>
    <mergeCell ref="D9:K9"/>
    <mergeCell ref="B11:C11"/>
    <mergeCell ref="D11:K11"/>
    <mergeCell ref="D12:K12"/>
    <mergeCell ref="F24:G26"/>
    <mergeCell ref="I24:J24"/>
    <mergeCell ref="I25:J25"/>
    <mergeCell ref="I26:J26"/>
    <mergeCell ref="C24:C26"/>
  </mergeCells>
  <pageMargins left="0.7" right="0.7" top="0.75" bottom="0.75" header="0.3" footer="0.3"/>
  <pageSetup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Aneksi nr.1</vt:lpstr>
      <vt:lpstr>Aneksi nr.1.1</vt:lpstr>
      <vt:lpstr>Aneksi nr.1.2</vt:lpstr>
      <vt:lpstr>Aneksi nr.2</vt:lpstr>
      <vt:lpstr>Aneksi nr.2.1</vt:lpstr>
      <vt:lpstr>Aneksi nr.3</vt:lpstr>
      <vt:lpstr>Aneksi nr.3.1</vt:lpstr>
      <vt:lpstr>Aneksi nr.3.2</vt:lpstr>
      <vt:lpstr>Aneksi nr.4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2023-06-08T07:52:19Z</dcterms:created>
  <dcterms:modified xsi:type="dcterms:W3CDTF">2024-09-24T14:30:22Z</dcterms:modified>
</cp:coreProperties>
</file>